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1" sheetId="1" r:id="rId1"/>
    <sheet name="Sheet2" sheetId="2" r:id="rId2"/>
  </sheets>
  <definedNames>
    <definedName name="_xlnm.Print_Area" localSheetId="0">'Sheet1'!$A$1:$BB$25</definedName>
    <definedName name="_xlnm.Print_Titles" localSheetId="0">'Sheet1'!$A:$J</definedName>
  </definedNames>
  <calcPr fullCalcOnLoad="1"/>
</workbook>
</file>

<file path=xl/sharedStrings.xml><?xml version="1.0" encoding="utf-8"?>
<sst xmlns="http://schemas.openxmlformats.org/spreadsheetml/2006/main" count="100" uniqueCount="36">
  <si>
    <t>kodi</t>
  </si>
  <si>
    <t>centraluri xelisuflebis savalo valdebulebebi dafarvis vadebis, instrumentebisa da rezidentobis  mixedviT</t>
  </si>
  <si>
    <t>სახელმწიფო ფინანსების სტატისტიკის 2001 წლის მეთოდოლოგიის შესაბამისად</t>
  </si>
  <si>
    <t>მლნ. ლარი</t>
  </si>
  <si>
    <t>ცენტრალური ხელისუფლების სავალო ვალდებულებები დაფარვის ვადების, ინსტრუმენტებისა და რეზიდენტობის  მიხედვით</t>
  </si>
  <si>
    <t xml:space="preserve">     მოკლევადიანი</t>
  </si>
  <si>
    <t xml:space="preserve">     გრძელვადიანი</t>
  </si>
  <si>
    <t xml:space="preserve">  საშინაო</t>
  </si>
  <si>
    <t xml:space="preserve">      ფასიანი ქაღალდები, გარდა აქციებისა </t>
  </si>
  <si>
    <t xml:space="preserve">    გრძელვადიანი</t>
  </si>
  <si>
    <t xml:space="preserve">      სხვა კრედიტორული დავალიანება</t>
  </si>
  <si>
    <t xml:space="preserve">  საგარეო</t>
  </si>
  <si>
    <t xml:space="preserve">      სესხები</t>
  </si>
  <si>
    <t>*ვალდებულებების მაჩვენებლები მოცემულია საანგარიშო პერიოდის ბოლოსათვის</t>
  </si>
  <si>
    <t>**ეროვნული ბანკისათვის განკუთვნილი ერთწლიანი ყოველწლიურად განახლებადი სახელმწიფო ობლიგაცია შეტანილია გრძელვადიან საშინაო ვალდებულებებში</t>
  </si>
  <si>
    <t xml:space="preserve">      ფასიანი ქაღალდები, გარდა აქციებისა</t>
  </si>
  <si>
    <t xml:space="preserve">***სახელმწიფო საშინაო ვალის ე.წ. "ისტორიული“ ნაწილი 10 სხვადასხვა კატეგორიას მოიცავს. აღნიშნული ვალის მოცულობა შეფასებულია 672 მლნ ლარის ოდენობით. ეს თანხა განსაზღვრულია საორიენტაციოდ, რადგან ზოგიერთი კატეგორიის გაანგარიშების მექანიზმი არ არსებობს. </t>
  </si>
  <si>
    <t>cxrili 4.1D</t>
  </si>
  <si>
    <t>63A0</t>
  </si>
  <si>
    <r>
      <t>63A01</t>
    </r>
  </si>
  <si>
    <r>
      <t>63A02</t>
    </r>
  </si>
  <si>
    <t>63A1</t>
  </si>
  <si>
    <t>63A11</t>
  </si>
  <si>
    <r>
      <t>63A113</t>
    </r>
  </si>
  <si>
    <t>63A12</t>
  </si>
  <si>
    <r>
      <t>63A123</t>
    </r>
  </si>
  <si>
    <t>63A128</t>
  </si>
  <si>
    <t>63A2</t>
  </si>
  <si>
    <t>63A21</t>
  </si>
  <si>
    <t>63A22</t>
  </si>
  <si>
    <r>
      <t>63A223</t>
    </r>
  </si>
  <si>
    <r>
      <t>63A224</t>
    </r>
  </si>
  <si>
    <r>
      <t>I-</t>
    </r>
    <r>
      <rPr>
        <b/>
        <sz val="10"/>
        <rFont val="Sylfaen"/>
        <family val="1"/>
      </rPr>
      <t>კვ</t>
    </r>
  </si>
  <si>
    <r>
      <t>II-</t>
    </r>
    <r>
      <rPr>
        <b/>
        <sz val="10"/>
        <rFont val="Sylfaen"/>
        <family val="1"/>
      </rPr>
      <t>კვ</t>
    </r>
  </si>
  <si>
    <r>
      <t>III-</t>
    </r>
    <r>
      <rPr>
        <b/>
        <sz val="10"/>
        <rFont val="Sylfaen"/>
        <family val="1"/>
      </rPr>
      <t>კვ</t>
    </r>
  </si>
  <si>
    <r>
      <t>IV-</t>
    </r>
    <r>
      <rPr>
        <b/>
        <sz val="10"/>
        <rFont val="Sylfaen"/>
        <family val="1"/>
      </rPr>
      <t>კვ</t>
    </r>
  </si>
</sst>
</file>

<file path=xl/styles.xml><?xml version="1.0" encoding="utf-8"?>
<styleSheet xmlns="http://schemas.openxmlformats.org/spreadsheetml/2006/main">
  <numFmts count="3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₾_-;\-* #,##0\ _₾_-;_-* &quot;-&quot;\ _₾_-;_-@_-"/>
    <numFmt numFmtId="181" formatCode="_-* #,##0.00\ _₾_-;\-* #,##0.00\ _₾_-;_-* &quot;-&quot;??\ _₾_-;_-@_-"/>
    <numFmt numFmtId="182" formatCode="[$-409]mmmm\ d\,\ yyyy;@"/>
    <numFmt numFmtId="183" formatCode="0.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_);_(* \(#,##0.0\);_(* &quot;-&quot;??_);_(@_)"/>
    <numFmt numFmtId="190" formatCode="_(* #,##0_);_(* \(#,##0\);_(* &quot;-&quot;??_);_(@_)"/>
    <numFmt numFmtId="191" formatCode="_-* #,##0.0\ _L_a_r_i_-;\-* #,##0.0\ _L_a_r_i_-;_-* &quot;-&quot;?\ _L_a_r_i_-;_-@_-"/>
    <numFmt numFmtId="192" formatCode="_-* #,##0.0\ _₾_-;\-* #,##0.0\ _₾_-;_-* &quot;-&quot;?\ _₾_-;_-@_-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4"/>
      <name val="Sylfaen"/>
      <family val="1"/>
    </font>
    <font>
      <sz val="8"/>
      <name val="Sylfaen"/>
      <family val="1"/>
    </font>
    <font>
      <sz val="9"/>
      <name val="Sylfae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18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9" fillId="0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1" fontId="9" fillId="0" borderId="0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9" fontId="2" fillId="0" borderId="0" xfId="42" applyNumberFormat="1" applyFont="1" applyBorder="1" applyAlignment="1">
      <alignment horizontal="center" wrapText="1"/>
    </xf>
    <xf numFmtId="189" fontId="2" fillId="0" borderId="11" xfId="42" applyNumberFormat="1" applyFont="1" applyBorder="1" applyAlignment="1">
      <alignment horizontal="center" wrapText="1"/>
    </xf>
    <xf numFmtId="189" fontId="2" fillId="0" borderId="10" xfId="42" applyNumberFormat="1" applyFont="1" applyBorder="1" applyAlignment="1">
      <alignment horizontal="center" wrapText="1"/>
    </xf>
    <xf numFmtId="189" fontId="2" fillId="0" borderId="11" xfId="42" applyNumberFormat="1" applyFont="1" applyBorder="1" applyAlignment="1">
      <alignment wrapText="1"/>
    </xf>
    <xf numFmtId="189" fontId="2" fillId="0" borderId="0" xfId="42" applyNumberFormat="1" applyFont="1" applyBorder="1" applyAlignment="1">
      <alignment wrapText="1"/>
    </xf>
    <xf numFmtId="189" fontId="6" fillId="0" borderId="11" xfId="42" applyNumberFormat="1" applyFont="1" applyBorder="1" applyAlignment="1">
      <alignment horizontal="center" wrapText="1"/>
    </xf>
    <xf numFmtId="189" fontId="6" fillId="0" borderId="0" xfId="42" applyNumberFormat="1" applyFont="1" applyAlignment="1">
      <alignment horizontal="center" wrapText="1"/>
    </xf>
    <xf numFmtId="189" fontId="2" fillId="0" borderId="0" xfId="42" applyNumberFormat="1" applyFont="1" applyAlignment="1">
      <alignment horizontal="center" wrapText="1"/>
    </xf>
    <xf numFmtId="189" fontId="2" fillId="0" borderId="0" xfId="42" applyNumberFormat="1" applyFont="1" applyAlignment="1">
      <alignment horizontal="center"/>
    </xf>
    <xf numFmtId="189" fontId="2" fillId="0" borderId="0" xfId="42" applyNumberFormat="1" applyFont="1" applyAlignment="1">
      <alignment/>
    </xf>
    <xf numFmtId="189" fontId="2" fillId="0" borderId="11" xfId="42" applyNumberFormat="1" applyFont="1" applyBorder="1" applyAlignment="1">
      <alignment horizontal="center"/>
    </xf>
    <xf numFmtId="189" fontId="2" fillId="0" borderId="0" xfId="42" applyNumberFormat="1" applyFont="1" applyBorder="1" applyAlignment="1">
      <alignment horizontal="center"/>
    </xf>
    <xf numFmtId="189" fontId="2" fillId="0" borderId="10" xfId="42" applyNumberFormat="1" applyFont="1" applyBorder="1" applyAlignment="1">
      <alignment horizontal="center"/>
    </xf>
    <xf numFmtId="189" fontId="5" fillId="0" borderId="0" xfId="42" applyNumberFormat="1" applyFont="1" applyBorder="1" applyAlignment="1">
      <alignment horizontal="center"/>
    </xf>
    <xf numFmtId="189" fontId="5" fillId="0" borderId="11" xfId="42" applyNumberFormat="1" applyFont="1" applyBorder="1" applyAlignment="1">
      <alignment horizontal="center"/>
    </xf>
    <xf numFmtId="189" fontId="5" fillId="0" borderId="10" xfId="42" applyNumberFormat="1" applyFont="1" applyBorder="1" applyAlignment="1">
      <alignment horizontal="center" wrapText="1"/>
    </xf>
    <xf numFmtId="189" fontId="5" fillId="0" borderId="11" xfId="42" applyNumberFormat="1" applyFont="1" applyBorder="1" applyAlignment="1">
      <alignment horizontal="center" wrapText="1"/>
    </xf>
    <xf numFmtId="189" fontId="5" fillId="0" borderId="0" xfId="42" applyNumberFormat="1" applyFont="1" applyBorder="1" applyAlignment="1">
      <alignment horizontal="center" wrapText="1"/>
    </xf>
    <xf numFmtId="189" fontId="5" fillId="0" borderId="11" xfId="42" applyNumberFormat="1" applyFont="1" applyBorder="1" applyAlignment="1">
      <alignment wrapText="1"/>
    </xf>
    <xf numFmtId="189" fontId="5" fillId="0" borderId="0" xfId="42" applyNumberFormat="1" applyFont="1" applyBorder="1" applyAlignment="1">
      <alignment wrapText="1"/>
    </xf>
    <xf numFmtId="189" fontId="4" fillId="0" borderId="11" xfId="42" applyNumberFormat="1" applyFont="1" applyBorder="1" applyAlignment="1">
      <alignment horizontal="center" vertical="center" wrapText="1"/>
    </xf>
    <xf numFmtId="189" fontId="4" fillId="0" borderId="0" xfId="42" applyNumberFormat="1" applyFont="1" applyAlignment="1">
      <alignment horizontal="center" vertical="center" wrapText="1"/>
    </xf>
    <xf numFmtId="189" fontId="5" fillId="0" borderId="0" xfId="42" applyNumberFormat="1" applyFont="1" applyAlignment="1">
      <alignment horizontal="center" vertical="center" wrapText="1"/>
    </xf>
    <xf numFmtId="189" fontId="5" fillId="0" borderId="11" xfId="42" applyNumberFormat="1" applyFont="1" applyBorder="1" applyAlignment="1">
      <alignment horizontal="center" vertical="center" wrapText="1"/>
    </xf>
    <xf numFmtId="189" fontId="5" fillId="0" borderId="0" xfId="42" applyNumberFormat="1" applyFont="1" applyBorder="1" applyAlignment="1">
      <alignment horizontal="center" vertical="center" wrapText="1"/>
    </xf>
    <xf numFmtId="189" fontId="5" fillId="0" borderId="0" xfId="42" applyNumberFormat="1" applyFont="1" applyAlignment="1">
      <alignment horizontal="center"/>
    </xf>
    <xf numFmtId="189" fontId="5" fillId="0" borderId="10" xfId="42" applyNumberFormat="1" applyFont="1" applyBorder="1" applyAlignment="1">
      <alignment horizontal="center"/>
    </xf>
    <xf numFmtId="189" fontId="2" fillId="0" borderId="11" xfId="42" applyNumberFormat="1" applyFont="1" applyBorder="1" applyAlignment="1">
      <alignment/>
    </xf>
    <xf numFmtId="189" fontId="2" fillId="0" borderId="0" xfId="42" applyNumberFormat="1" applyFont="1" applyBorder="1" applyAlignment="1">
      <alignment/>
    </xf>
    <xf numFmtId="189" fontId="6" fillId="0" borderId="11" xfId="42" applyNumberFormat="1" applyFont="1" applyBorder="1" applyAlignment="1">
      <alignment horizontal="center" vertical="center"/>
    </xf>
    <xf numFmtId="189" fontId="6" fillId="0" borderId="0" xfId="42" applyNumberFormat="1" applyFont="1" applyBorder="1" applyAlignment="1">
      <alignment horizontal="center" vertical="center"/>
    </xf>
    <xf numFmtId="189" fontId="2" fillId="0" borderId="0" xfId="42" applyNumberFormat="1" applyFont="1" applyBorder="1" applyAlignment="1">
      <alignment horizontal="center" vertical="center"/>
    </xf>
    <xf numFmtId="189" fontId="2" fillId="0" borderId="11" xfId="42" applyNumberFormat="1" applyFont="1" applyBorder="1" applyAlignment="1">
      <alignment horizontal="center" vertical="center"/>
    </xf>
    <xf numFmtId="189" fontId="5" fillId="0" borderId="11" xfId="42" applyNumberFormat="1" applyFont="1" applyBorder="1" applyAlignment="1">
      <alignment/>
    </xf>
    <xf numFmtId="189" fontId="5" fillId="0" borderId="0" xfId="42" applyNumberFormat="1" applyFont="1" applyBorder="1" applyAlignment="1">
      <alignment/>
    </xf>
    <xf numFmtId="189" fontId="4" fillId="0" borderId="10" xfId="42" applyNumberFormat="1" applyFont="1" applyBorder="1" applyAlignment="1">
      <alignment horizontal="center"/>
    </xf>
    <xf numFmtId="189" fontId="5" fillId="0" borderId="0" xfId="42" applyNumberFormat="1" applyFont="1" applyBorder="1" applyAlignment="1">
      <alignment/>
    </xf>
    <xf numFmtId="189" fontId="6" fillId="0" borderId="0" xfId="42" applyNumberFormat="1" applyFont="1" applyAlignment="1">
      <alignment horizontal="center" vertical="center"/>
    </xf>
    <xf numFmtId="189" fontId="2" fillId="0" borderId="0" xfId="42" applyNumberFormat="1" applyFont="1" applyAlignment="1">
      <alignment horizontal="center" vertical="center"/>
    </xf>
    <xf numFmtId="189" fontId="5" fillId="0" borderId="0" xfId="42" applyNumberFormat="1" applyFont="1" applyFill="1" applyBorder="1" applyAlignment="1">
      <alignment wrapText="1"/>
    </xf>
    <xf numFmtId="189" fontId="4" fillId="0" borderId="11" xfId="42" applyNumberFormat="1" applyFont="1" applyBorder="1" applyAlignment="1">
      <alignment horizontal="center" vertical="center"/>
    </xf>
    <xf numFmtId="189" fontId="4" fillId="0" borderId="0" xfId="42" applyNumberFormat="1" applyFont="1" applyBorder="1" applyAlignment="1">
      <alignment horizontal="center" vertical="center"/>
    </xf>
    <xf numFmtId="189" fontId="5" fillId="0" borderId="0" xfId="42" applyNumberFormat="1" applyFont="1" applyBorder="1" applyAlignment="1">
      <alignment horizontal="center" vertical="center"/>
    </xf>
    <xf numFmtId="189" fontId="8" fillId="0" borderId="0" xfId="42" applyNumberFormat="1" applyFont="1" applyBorder="1" applyAlignment="1">
      <alignment horizontal="center"/>
    </xf>
    <xf numFmtId="189" fontId="4" fillId="0" borderId="0" xfId="42" applyNumberFormat="1" applyFont="1" applyAlignment="1">
      <alignment horizontal="center" vertical="center"/>
    </xf>
    <xf numFmtId="189" fontId="5" fillId="0" borderId="11" xfId="42" applyNumberFormat="1" applyFont="1" applyBorder="1" applyAlignment="1">
      <alignment horizontal="center" vertical="center"/>
    </xf>
    <xf numFmtId="189" fontId="5" fillId="0" borderId="0" xfId="42" applyNumberFormat="1" applyFont="1" applyFill="1" applyBorder="1" applyAlignment="1">
      <alignment/>
    </xf>
    <xf numFmtId="189" fontId="5" fillId="0" borderId="11" xfId="42" applyNumberFormat="1" applyFont="1" applyBorder="1" applyAlignment="1">
      <alignment/>
    </xf>
    <xf numFmtId="189" fontId="5" fillId="0" borderId="0" xfId="42" applyNumberFormat="1" applyFont="1" applyAlignment="1">
      <alignment/>
    </xf>
    <xf numFmtId="189" fontId="2" fillId="0" borderId="14" xfId="42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2" fontId="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35"/>
  <sheetViews>
    <sheetView tabSelected="1" zoomScaleSheetLayoutView="100" zoomScalePageLayoutView="0" workbookViewId="0" topLeftCell="A4">
      <pane xSplit="2" ySplit="2" topLeftCell="BA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H21" sqref="BH21"/>
    </sheetView>
  </sheetViews>
  <sheetFormatPr defaultColWidth="9.140625" defaultRowHeight="12.75"/>
  <cols>
    <col min="1" max="1" width="59.8515625" style="29" customWidth="1"/>
    <col min="2" max="2" width="11.57421875" style="29" hidden="1" customWidth="1"/>
    <col min="3" max="29" width="10.8515625" style="29" bestFit="1" customWidth="1"/>
    <col min="30" max="33" width="11.8515625" style="29" bestFit="1" customWidth="1"/>
    <col min="34" max="59" width="12.140625" style="29" bestFit="1" customWidth="1"/>
    <col min="60" max="60" width="13.7109375" style="29" customWidth="1"/>
    <col min="61" max="61" width="13.00390625" style="29" customWidth="1"/>
    <col min="62" max="62" width="11.8515625" style="29" customWidth="1"/>
    <col min="63" max="63" width="12.7109375" style="29" customWidth="1"/>
    <col min="64" max="64" width="13.57421875" style="29" customWidth="1"/>
    <col min="65" max="65" width="13.140625" style="29" customWidth="1"/>
    <col min="66" max="66" width="14.421875" style="29" customWidth="1"/>
    <col min="67" max="16384" width="9.140625" style="29" customWidth="1"/>
  </cols>
  <sheetData>
    <row r="1" s="2" customFormat="1" ht="15"/>
    <row r="2" s="2" customFormat="1" ht="15">
      <c r="A2" s="11" t="s">
        <v>17</v>
      </c>
    </row>
    <row r="3" spans="1:11" s="2" customFormat="1" ht="50.2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12"/>
    </row>
    <row r="4" spans="1:11" s="2" customFormat="1" ht="18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1"/>
    </row>
    <row r="5" spans="2:66" s="2" customFormat="1" ht="21.75" customHeight="1">
      <c r="B5" s="11"/>
      <c r="C5" s="85">
        <v>2008</v>
      </c>
      <c r="D5" s="85"/>
      <c r="E5" s="85"/>
      <c r="F5" s="85"/>
      <c r="G5" s="87">
        <v>2009</v>
      </c>
      <c r="H5" s="85"/>
      <c r="I5" s="85"/>
      <c r="J5" s="88"/>
      <c r="K5" s="87">
        <v>2010</v>
      </c>
      <c r="L5" s="85"/>
      <c r="M5" s="85"/>
      <c r="N5" s="88"/>
      <c r="O5" s="87">
        <v>2011</v>
      </c>
      <c r="P5" s="85"/>
      <c r="Q5" s="85"/>
      <c r="R5" s="85"/>
      <c r="S5" s="85">
        <v>2012</v>
      </c>
      <c r="T5" s="85"/>
      <c r="U5" s="85"/>
      <c r="V5" s="85"/>
      <c r="W5" s="87">
        <v>2013</v>
      </c>
      <c r="X5" s="85"/>
      <c r="Y5" s="85"/>
      <c r="Z5" s="85"/>
      <c r="AA5" s="87">
        <v>2014</v>
      </c>
      <c r="AB5" s="85"/>
      <c r="AC5" s="85"/>
      <c r="AD5" s="85"/>
      <c r="AE5" s="87">
        <v>2015</v>
      </c>
      <c r="AF5" s="85"/>
      <c r="AG5" s="85"/>
      <c r="AH5" s="85"/>
      <c r="AI5" s="85">
        <v>2016</v>
      </c>
      <c r="AJ5" s="85"/>
      <c r="AK5" s="85"/>
      <c r="AL5" s="85"/>
      <c r="AM5" s="85">
        <v>2017</v>
      </c>
      <c r="AN5" s="85"/>
      <c r="AO5" s="85"/>
      <c r="AP5" s="85"/>
      <c r="AQ5" s="85">
        <v>2018</v>
      </c>
      <c r="AR5" s="85"/>
      <c r="AS5" s="85"/>
      <c r="AT5" s="85"/>
      <c r="AU5" s="85">
        <v>2019</v>
      </c>
      <c r="AV5" s="85"/>
      <c r="AW5" s="85"/>
      <c r="AX5" s="85"/>
      <c r="AY5" s="85">
        <v>2020</v>
      </c>
      <c r="AZ5" s="85"/>
      <c r="BA5" s="85"/>
      <c r="BB5" s="85"/>
      <c r="BC5" s="85">
        <v>2021</v>
      </c>
      <c r="BD5" s="85"/>
      <c r="BE5" s="85"/>
      <c r="BF5" s="85"/>
      <c r="BG5" s="85">
        <v>2022</v>
      </c>
      <c r="BH5" s="85"/>
      <c r="BI5" s="85"/>
      <c r="BJ5" s="85"/>
      <c r="BK5" s="85">
        <v>2023</v>
      </c>
      <c r="BL5" s="85"/>
      <c r="BM5" s="85"/>
      <c r="BN5" s="85"/>
    </row>
    <row r="6" spans="1:66" s="2" customFormat="1" ht="22.5" customHeight="1">
      <c r="A6" s="3" t="s">
        <v>3</v>
      </c>
      <c r="B6" s="13" t="s">
        <v>0</v>
      </c>
      <c r="C6" s="31" t="s">
        <v>32</v>
      </c>
      <c r="D6" s="32" t="s">
        <v>33</v>
      </c>
      <c r="E6" s="32" t="s">
        <v>34</v>
      </c>
      <c r="F6" s="32" t="s">
        <v>35</v>
      </c>
      <c r="G6" s="32" t="s">
        <v>32</v>
      </c>
      <c r="H6" s="32" t="s">
        <v>33</v>
      </c>
      <c r="I6" s="32" t="s">
        <v>34</v>
      </c>
      <c r="J6" s="32" t="s">
        <v>35</v>
      </c>
      <c r="K6" s="32" t="s">
        <v>32</v>
      </c>
      <c r="L6" s="32" t="s">
        <v>33</v>
      </c>
      <c r="M6" s="32" t="s">
        <v>34</v>
      </c>
      <c r="N6" s="32" t="s">
        <v>35</v>
      </c>
      <c r="O6" s="32" t="s">
        <v>32</v>
      </c>
      <c r="P6" s="32" t="s">
        <v>33</v>
      </c>
      <c r="Q6" s="32" t="s">
        <v>34</v>
      </c>
      <c r="R6" s="32" t="s">
        <v>35</v>
      </c>
      <c r="S6" s="32" t="s">
        <v>32</v>
      </c>
      <c r="T6" s="32" t="s">
        <v>33</v>
      </c>
      <c r="U6" s="32" t="s">
        <v>34</v>
      </c>
      <c r="V6" s="32" t="s">
        <v>35</v>
      </c>
      <c r="W6" s="32" t="s">
        <v>32</v>
      </c>
      <c r="X6" s="32" t="s">
        <v>33</v>
      </c>
      <c r="Y6" s="32" t="s">
        <v>34</v>
      </c>
      <c r="Z6" s="32" t="s">
        <v>35</v>
      </c>
      <c r="AA6" s="32" t="s">
        <v>32</v>
      </c>
      <c r="AB6" s="32" t="s">
        <v>33</v>
      </c>
      <c r="AC6" s="32" t="s">
        <v>34</v>
      </c>
      <c r="AD6" s="32" t="s">
        <v>35</v>
      </c>
      <c r="AE6" s="32" t="s">
        <v>32</v>
      </c>
      <c r="AF6" s="32" t="s">
        <v>33</v>
      </c>
      <c r="AG6" s="32" t="s">
        <v>34</v>
      </c>
      <c r="AH6" s="32" t="s">
        <v>35</v>
      </c>
      <c r="AI6" s="32" t="s">
        <v>32</v>
      </c>
      <c r="AJ6" s="32" t="s">
        <v>33</v>
      </c>
      <c r="AK6" s="32" t="s">
        <v>34</v>
      </c>
      <c r="AL6" s="32" t="s">
        <v>35</v>
      </c>
      <c r="AM6" s="32" t="s">
        <v>32</v>
      </c>
      <c r="AN6" s="32" t="s">
        <v>33</v>
      </c>
      <c r="AO6" s="32" t="s">
        <v>34</v>
      </c>
      <c r="AP6" s="32" t="s">
        <v>35</v>
      </c>
      <c r="AQ6" s="32" t="s">
        <v>32</v>
      </c>
      <c r="AR6" s="32" t="s">
        <v>33</v>
      </c>
      <c r="AS6" s="32" t="s">
        <v>34</v>
      </c>
      <c r="AT6" s="32" t="s">
        <v>35</v>
      </c>
      <c r="AU6" s="32" t="s">
        <v>32</v>
      </c>
      <c r="AV6" s="32" t="s">
        <v>33</v>
      </c>
      <c r="AW6" s="32" t="s">
        <v>34</v>
      </c>
      <c r="AX6" s="32" t="s">
        <v>35</v>
      </c>
      <c r="AY6" s="32" t="s">
        <v>32</v>
      </c>
      <c r="AZ6" s="32" t="s">
        <v>33</v>
      </c>
      <c r="BA6" s="32" t="s">
        <v>34</v>
      </c>
      <c r="BB6" s="32" t="s">
        <v>35</v>
      </c>
      <c r="BC6" s="32" t="s">
        <v>32</v>
      </c>
      <c r="BD6" s="32" t="s">
        <v>33</v>
      </c>
      <c r="BE6" s="32" t="s">
        <v>34</v>
      </c>
      <c r="BF6" s="32" t="s">
        <v>35</v>
      </c>
      <c r="BG6" s="31" t="s">
        <v>32</v>
      </c>
      <c r="BH6" s="32" t="s">
        <v>33</v>
      </c>
      <c r="BI6" s="32" t="s">
        <v>34</v>
      </c>
      <c r="BJ6" s="32" t="s">
        <v>35</v>
      </c>
      <c r="BK6" s="83" t="s">
        <v>32</v>
      </c>
      <c r="BL6" s="83" t="s">
        <v>33</v>
      </c>
      <c r="BM6" s="83" t="s">
        <v>34</v>
      </c>
      <c r="BN6" s="83" t="s">
        <v>35</v>
      </c>
    </row>
    <row r="7" spans="1:66" s="2" customFormat="1" ht="72">
      <c r="A7" s="4" t="s">
        <v>4</v>
      </c>
      <c r="B7" s="14" t="s">
        <v>18</v>
      </c>
      <c r="C7" s="33">
        <f aca="true" t="shared" si="0" ref="C7:AN7">SUM(C8:C9)</f>
        <v>3858.1</v>
      </c>
      <c r="D7" s="33">
        <f t="shared" si="0"/>
        <v>4480.6</v>
      </c>
      <c r="E7" s="33">
        <f t="shared" si="0"/>
        <v>4415.9</v>
      </c>
      <c r="F7" s="33">
        <f t="shared" si="0"/>
        <v>5153.6</v>
      </c>
      <c r="G7" s="34">
        <f t="shared" si="0"/>
        <v>5090.5</v>
      </c>
      <c r="H7" s="33">
        <f t="shared" si="0"/>
        <v>5204.3</v>
      </c>
      <c r="I7" s="33">
        <f t="shared" si="0"/>
        <v>5782.800000000001</v>
      </c>
      <c r="J7" s="35">
        <f t="shared" si="0"/>
        <v>6225.2</v>
      </c>
      <c r="K7" s="34">
        <f t="shared" si="0"/>
        <v>6736.5</v>
      </c>
      <c r="L7" s="33">
        <f t="shared" si="0"/>
        <v>6972.1</v>
      </c>
      <c r="M7" s="33">
        <f t="shared" si="0"/>
        <v>7400.8</v>
      </c>
      <c r="N7" s="35">
        <f t="shared" si="0"/>
        <v>7633.5</v>
      </c>
      <c r="O7" s="36">
        <f>SUM(O8:O9)</f>
        <v>7625.7</v>
      </c>
      <c r="P7" s="37">
        <f>SUM(P8:P9)</f>
        <v>7722.900000000001</v>
      </c>
      <c r="Q7" s="37">
        <f>SUM(Q8:Q9)</f>
        <v>7707.1</v>
      </c>
      <c r="R7" s="37">
        <f>SUM(R8:R9)</f>
        <v>7901.9000000000015</v>
      </c>
      <c r="S7" s="38">
        <f t="shared" si="0"/>
        <v>7957.699999999999</v>
      </c>
      <c r="T7" s="39">
        <f t="shared" si="0"/>
        <v>7948.599999999999</v>
      </c>
      <c r="U7" s="39">
        <f t="shared" si="0"/>
        <v>8388</v>
      </c>
      <c r="V7" s="40">
        <f t="shared" si="0"/>
        <v>8512.4</v>
      </c>
      <c r="W7" s="34">
        <f t="shared" si="0"/>
        <v>8497.1</v>
      </c>
      <c r="X7" s="33">
        <f t="shared" si="0"/>
        <v>8376</v>
      </c>
      <c r="Y7" s="33">
        <f t="shared" si="0"/>
        <v>8574.7</v>
      </c>
      <c r="Z7" s="33">
        <f t="shared" si="0"/>
        <v>9106.8</v>
      </c>
      <c r="AA7" s="34">
        <f t="shared" si="0"/>
        <v>9339.300000000001</v>
      </c>
      <c r="AB7" s="33">
        <f t="shared" si="0"/>
        <v>9461.000000000002</v>
      </c>
      <c r="AC7" s="33">
        <f t="shared" si="0"/>
        <v>9560.5</v>
      </c>
      <c r="AD7" s="33">
        <f t="shared" si="0"/>
        <v>10313</v>
      </c>
      <c r="AE7" s="34">
        <f t="shared" si="0"/>
        <v>11547.399999999998</v>
      </c>
      <c r="AF7" s="33">
        <f t="shared" si="0"/>
        <v>12155.300000000001</v>
      </c>
      <c r="AG7" s="33">
        <f t="shared" si="0"/>
        <v>12781.1</v>
      </c>
      <c r="AH7" s="33">
        <f t="shared" si="0"/>
        <v>13109.4</v>
      </c>
      <c r="AI7" s="34">
        <f t="shared" si="0"/>
        <v>13162.099999999999</v>
      </c>
      <c r="AJ7" s="41">
        <f t="shared" si="0"/>
        <v>13155.7</v>
      </c>
      <c r="AK7" s="41">
        <f t="shared" si="0"/>
        <v>13381.6</v>
      </c>
      <c r="AL7" s="42">
        <f t="shared" si="0"/>
        <v>15102.7</v>
      </c>
      <c r="AM7" s="43">
        <f t="shared" si="0"/>
        <v>14445.5</v>
      </c>
      <c r="AN7" s="44">
        <f t="shared" si="0"/>
        <v>14997.000000000002</v>
      </c>
      <c r="AO7" s="44">
        <f>SUM(AO8:AO9)</f>
        <v>15772.4</v>
      </c>
      <c r="AP7" s="44">
        <f>SUM(AP8:AP9)</f>
        <v>16729.1</v>
      </c>
      <c r="AQ7" s="44">
        <f>SUM(AQ8:AQ9)</f>
        <v>16098.899999999998</v>
      </c>
      <c r="AR7" s="44">
        <v>16000.974346680152</v>
      </c>
      <c r="AS7" s="44">
        <v>16860.399999999998</v>
      </c>
      <c r="AT7" s="44">
        <f>SUM(AT8:AT9)</f>
        <v>18015.699999999997</v>
      </c>
      <c r="AU7" s="44">
        <v>18006.1</v>
      </c>
      <c r="AV7" s="44">
        <v>19172.9</v>
      </c>
      <c r="AW7" s="44">
        <f>AW8+AW9</f>
        <v>19530.000000000004</v>
      </c>
      <c r="AX7" s="44">
        <f>AX8+AX9</f>
        <v>20569.699999999997</v>
      </c>
      <c r="AY7" s="43">
        <v>23045.800000000003</v>
      </c>
      <c r="AZ7" s="44">
        <v>23346.5</v>
      </c>
      <c r="BA7" s="44">
        <v>27110</v>
      </c>
      <c r="BB7" s="45">
        <v>29607.199999999997</v>
      </c>
      <c r="BC7" s="43">
        <v>30957.119212356458</v>
      </c>
      <c r="BD7" s="44">
        <v>29569.991394035045</v>
      </c>
      <c r="BE7" s="44">
        <v>28887</v>
      </c>
      <c r="BF7" s="44">
        <v>29761.100000000002</v>
      </c>
      <c r="BG7" s="82">
        <v>29826.7</v>
      </c>
      <c r="BH7" s="44">
        <v>28081.3</v>
      </c>
      <c r="BI7" s="44">
        <v>26953.717736134175</v>
      </c>
      <c r="BJ7" s="44">
        <v>28493.8</v>
      </c>
      <c r="BK7" s="43">
        <v>27740</v>
      </c>
      <c r="BL7" s="44">
        <v>28968.4</v>
      </c>
      <c r="BM7" s="44">
        <v>29605.2</v>
      </c>
      <c r="BN7" s="45">
        <v>31400.4</v>
      </c>
    </row>
    <row r="8" spans="1:66" s="2" customFormat="1" ht="18" customHeight="1">
      <c r="A8" s="5" t="s">
        <v>5</v>
      </c>
      <c r="B8" s="10" t="s">
        <v>19</v>
      </c>
      <c r="C8" s="46">
        <f aca="true" t="shared" si="1" ref="C8:Z8">SUM(C11,C17)</f>
        <v>114</v>
      </c>
      <c r="D8" s="46">
        <f t="shared" si="1"/>
        <v>104</v>
      </c>
      <c r="E8" s="46">
        <f t="shared" si="1"/>
        <v>104</v>
      </c>
      <c r="F8" s="46">
        <f t="shared" si="1"/>
        <v>94</v>
      </c>
      <c r="G8" s="47">
        <f t="shared" si="1"/>
        <v>134</v>
      </c>
      <c r="H8" s="46">
        <f t="shared" si="1"/>
        <v>124</v>
      </c>
      <c r="I8" s="46">
        <f t="shared" si="1"/>
        <v>112</v>
      </c>
      <c r="J8" s="48">
        <f t="shared" si="1"/>
        <v>377</v>
      </c>
      <c r="K8" s="49">
        <f t="shared" si="1"/>
        <v>461.5</v>
      </c>
      <c r="L8" s="50">
        <f t="shared" si="1"/>
        <v>492.9</v>
      </c>
      <c r="M8" s="50">
        <f t="shared" si="1"/>
        <v>549.7</v>
      </c>
      <c r="N8" s="48">
        <f t="shared" si="1"/>
        <v>543.4</v>
      </c>
      <c r="O8" s="51">
        <f t="shared" si="1"/>
        <v>590.2</v>
      </c>
      <c r="P8" s="52">
        <f t="shared" si="1"/>
        <v>631.7</v>
      </c>
      <c r="Q8" s="52">
        <f t="shared" si="1"/>
        <v>628.5</v>
      </c>
      <c r="R8" s="52">
        <f t="shared" si="1"/>
        <v>647.1</v>
      </c>
      <c r="S8" s="53">
        <f t="shared" si="1"/>
        <v>537.4</v>
      </c>
      <c r="T8" s="54">
        <f t="shared" si="1"/>
        <v>570.9</v>
      </c>
      <c r="U8" s="54">
        <f t="shared" si="1"/>
        <v>84.5</v>
      </c>
      <c r="V8" s="55">
        <f t="shared" si="1"/>
        <v>93.9</v>
      </c>
      <c r="W8" s="56">
        <f t="shared" si="1"/>
        <v>89.7</v>
      </c>
      <c r="X8" s="57">
        <f t="shared" si="1"/>
        <v>104.1</v>
      </c>
      <c r="Y8" s="57">
        <f t="shared" si="1"/>
        <v>115</v>
      </c>
      <c r="Z8" s="57">
        <f t="shared" si="1"/>
        <v>140</v>
      </c>
      <c r="AA8" s="56">
        <f aca="true" t="shared" si="2" ref="AA8:AK8">SUM(AA11,AA17)</f>
        <v>244.2</v>
      </c>
      <c r="AB8" s="57">
        <f t="shared" si="2"/>
        <v>339.2</v>
      </c>
      <c r="AC8" s="46">
        <f t="shared" si="2"/>
        <v>384.2</v>
      </c>
      <c r="AD8" s="46">
        <f t="shared" si="2"/>
        <v>394.2</v>
      </c>
      <c r="AE8" s="47">
        <f t="shared" si="2"/>
        <v>400.8</v>
      </c>
      <c r="AF8" s="46">
        <f t="shared" si="2"/>
        <v>390.7</v>
      </c>
      <c r="AG8" s="46">
        <f t="shared" si="2"/>
        <v>396.2</v>
      </c>
      <c r="AH8" s="46">
        <f t="shared" si="2"/>
        <v>381.1</v>
      </c>
      <c r="AI8" s="47">
        <f t="shared" si="2"/>
        <v>348.8</v>
      </c>
      <c r="AJ8" s="58">
        <f t="shared" si="2"/>
        <v>393.2</v>
      </c>
      <c r="AK8" s="58">
        <f t="shared" si="2"/>
        <v>516.1</v>
      </c>
      <c r="AL8" s="58">
        <f aca="true" t="shared" si="3" ref="AL8:AQ8">SUM(AL11,AL17)</f>
        <v>585</v>
      </c>
      <c r="AM8" s="47">
        <f t="shared" si="3"/>
        <v>616.2</v>
      </c>
      <c r="AN8" s="46">
        <f t="shared" si="3"/>
        <v>683.2</v>
      </c>
      <c r="AO8" s="46">
        <f t="shared" si="3"/>
        <v>682.2</v>
      </c>
      <c r="AP8" s="46">
        <f t="shared" si="3"/>
        <v>660.6</v>
      </c>
      <c r="AQ8" s="46">
        <f t="shared" si="3"/>
        <v>614.3</v>
      </c>
      <c r="AR8" s="46">
        <v>554</v>
      </c>
      <c r="AS8" s="46">
        <v>516.8</v>
      </c>
      <c r="AT8" s="46">
        <f>SUM(AT11,AT17)</f>
        <v>563.5</v>
      </c>
      <c r="AU8" s="46">
        <v>564</v>
      </c>
      <c r="AV8" s="46">
        <v>564.9</v>
      </c>
      <c r="AW8" s="46">
        <f>AW11+AW17</f>
        <v>565.4</v>
      </c>
      <c r="AX8" s="46">
        <f>AX11+AX17</f>
        <v>751.6</v>
      </c>
      <c r="AY8" s="47">
        <v>834.9</v>
      </c>
      <c r="AZ8" s="46">
        <v>828.9</v>
      </c>
      <c r="BA8" s="46">
        <v>807.5</v>
      </c>
      <c r="BB8" s="59">
        <v>723.4</v>
      </c>
      <c r="BC8" s="47">
        <v>584.6845094500001</v>
      </c>
      <c r="BD8" s="46">
        <v>390.38156681</v>
      </c>
      <c r="BE8" s="46">
        <v>307.1</v>
      </c>
      <c r="BF8" s="46">
        <v>279.2</v>
      </c>
      <c r="BG8" s="47">
        <v>315.5</v>
      </c>
      <c r="BH8" s="46">
        <v>341.8</v>
      </c>
      <c r="BI8" s="46">
        <v>382.37499049</v>
      </c>
      <c r="BJ8" s="46">
        <v>382.5</v>
      </c>
      <c r="BK8" s="47">
        <v>387.6</v>
      </c>
      <c r="BL8" s="46">
        <v>388.2</v>
      </c>
      <c r="BM8" s="46">
        <v>361.1</v>
      </c>
      <c r="BN8" s="59">
        <v>333.9</v>
      </c>
    </row>
    <row r="9" spans="1:66" s="2" customFormat="1" ht="18" customHeight="1">
      <c r="A9" s="5" t="s">
        <v>6</v>
      </c>
      <c r="B9" s="10" t="s">
        <v>20</v>
      </c>
      <c r="C9" s="46">
        <f aca="true" t="shared" si="4" ref="C9:Z9">SUM(C13,C18)</f>
        <v>3744.1</v>
      </c>
      <c r="D9" s="46">
        <f t="shared" si="4"/>
        <v>4376.6</v>
      </c>
      <c r="E9" s="46">
        <f t="shared" si="4"/>
        <v>4311.9</v>
      </c>
      <c r="F9" s="46">
        <f t="shared" si="4"/>
        <v>5059.6</v>
      </c>
      <c r="G9" s="47">
        <f t="shared" si="4"/>
        <v>4956.5</v>
      </c>
      <c r="H9" s="46">
        <f t="shared" si="4"/>
        <v>5080.3</v>
      </c>
      <c r="I9" s="46">
        <f t="shared" si="4"/>
        <v>5670.800000000001</v>
      </c>
      <c r="J9" s="48">
        <f t="shared" si="4"/>
        <v>5848.2</v>
      </c>
      <c r="K9" s="49">
        <f t="shared" si="4"/>
        <v>6275</v>
      </c>
      <c r="L9" s="50">
        <f t="shared" si="4"/>
        <v>6479.200000000001</v>
      </c>
      <c r="M9" s="50">
        <f t="shared" si="4"/>
        <v>6851.1</v>
      </c>
      <c r="N9" s="48">
        <f t="shared" si="4"/>
        <v>7090.1</v>
      </c>
      <c r="O9" s="51">
        <f t="shared" si="4"/>
        <v>7035.5</v>
      </c>
      <c r="P9" s="52">
        <f t="shared" si="4"/>
        <v>7091.200000000001</v>
      </c>
      <c r="Q9" s="52">
        <f t="shared" si="4"/>
        <v>7078.6</v>
      </c>
      <c r="R9" s="52">
        <f t="shared" si="4"/>
        <v>7254.800000000001</v>
      </c>
      <c r="S9" s="53">
        <f t="shared" si="4"/>
        <v>7420.299999999999</v>
      </c>
      <c r="T9" s="54">
        <f t="shared" si="4"/>
        <v>7377.7</v>
      </c>
      <c r="U9" s="54">
        <f t="shared" si="4"/>
        <v>8303.5</v>
      </c>
      <c r="V9" s="55">
        <f t="shared" si="4"/>
        <v>8418.5</v>
      </c>
      <c r="W9" s="56">
        <f t="shared" si="4"/>
        <v>8407.4</v>
      </c>
      <c r="X9" s="57">
        <f t="shared" si="4"/>
        <v>8271.9</v>
      </c>
      <c r="Y9" s="57">
        <f t="shared" si="4"/>
        <v>8459.7</v>
      </c>
      <c r="Z9" s="57">
        <f t="shared" si="4"/>
        <v>8966.8</v>
      </c>
      <c r="AA9" s="56">
        <f aca="true" t="shared" si="5" ref="AA9:AK9">SUM(AA13,AA18)</f>
        <v>9095.1</v>
      </c>
      <c r="AB9" s="57">
        <f t="shared" si="5"/>
        <v>9121.800000000001</v>
      </c>
      <c r="AC9" s="46">
        <f t="shared" si="5"/>
        <v>9176.3</v>
      </c>
      <c r="AD9" s="46">
        <f t="shared" si="5"/>
        <v>9918.8</v>
      </c>
      <c r="AE9" s="47">
        <f t="shared" si="5"/>
        <v>11146.599999999999</v>
      </c>
      <c r="AF9" s="46">
        <f t="shared" si="5"/>
        <v>11764.6</v>
      </c>
      <c r="AG9" s="46">
        <f t="shared" si="5"/>
        <v>12384.9</v>
      </c>
      <c r="AH9" s="46">
        <f t="shared" si="5"/>
        <v>12728.3</v>
      </c>
      <c r="AI9" s="47">
        <f t="shared" si="5"/>
        <v>12813.3</v>
      </c>
      <c r="AJ9" s="58">
        <f t="shared" si="5"/>
        <v>12762.5</v>
      </c>
      <c r="AK9" s="58">
        <f t="shared" si="5"/>
        <v>12865.5</v>
      </c>
      <c r="AL9" s="58">
        <f aca="true" t="shared" si="6" ref="AL9:AQ9">SUM(AL13,AL18)</f>
        <v>14517.7</v>
      </c>
      <c r="AM9" s="47">
        <f t="shared" si="6"/>
        <v>13829.3</v>
      </c>
      <c r="AN9" s="46">
        <f t="shared" si="6"/>
        <v>14313.800000000001</v>
      </c>
      <c r="AO9" s="46">
        <f t="shared" si="6"/>
        <v>15090.199999999999</v>
      </c>
      <c r="AP9" s="46">
        <f t="shared" si="6"/>
        <v>16068.5</v>
      </c>
      <c r="AQ9" s="46">
        <f t="shared" si="6"/>
        <v>15484.599999999999</v>
      </c>
      <c r="AR9" s="46">
        <v>15446.974346680152</v>
      </c>
      <c r="AS9" s="46">
        <v>16343.599999999999</v>
      </c>
      <c r="AT9" s="46">
        <f>SUM(AT13,AT18)</f>
        <v>17452.199999999997</v>
      </c>
      <c r="AU9" s="46">
        <v>17442.1</v>
      </c>
      <c r="AV9" s="46">
        <v>18608</v>
      </c>
      <c r="AW9" s="46">
        <f>AW13+AW18</f>
        <v>18964.600000000002</v>
      </c>
      <c r="AX9" s="46">
        <f>AX13+AX18</f>
        <v>19818.1</v>
      </c>
      <c r="AY9" s="47">
        <v>22210.9</v>
      </c>
      <c r="AZ9" s="46">
        <v>22517.6</v>
      </c>
      <c r="BA9" s="46">
        <v>26302.5</v>
      </c>
      <c r="BB9" s="59">
        <v>28883.799999999996</v>
      </c>
      <c r="BC9" s="47">
        <v>30372.43470290646</v>
      </c>
      <c r="BD9" s="46">
        <v>29179.609827225046</v>
      </c>
      <c r="BE9" s="46">
        <v>28579.9</v>
      </c>
      <c r="BF9" s="46">
        <v>29481.9</v>
      </c>
      <c r="BG9" s="47">
        <v>29511.2</v>
      </c>
      <c r="BH9" s="46">
        <v>27739.5</v>
      </c>
      <c r="BI9" s="46">
        <v>26571.342745644175</v>
      </c>
      <c r="BJ9" s="46">
        <v>28111.3</v>
      </c>
      <c r="BK9" s="47">
        <v>27352.4</v>
      </c>
      <c r="BL9" s="46">
        <v>28580.2</v>
      </c>
      <c r="BM9" s="46">
        <v>29244.1</v>
      </c>
      <c r="BN9" s="59">
        <v>31066.5</v>
      </c>
    </row>
    <row r="10" spans="1:66" s="2" customFormat="1" ht="18" customHeight="1">
      <c r="A10" s="6" t="s">
        <v>7</v>
      </c>
      <c r="B10" s="14" t="s">
        <v>21</v>
      </c>
      <c r="C10" s="44">
        <f aca="true" t="shared" si="7" ref="C10:AE10">SUM(C11,C13)</f>
        <v>1479.6999999999998</v>
      </c>
      <c r="D10" s="44">
        <f t="shared" si="7"/>
        <v>1469.4</v>
      </c>
      <c r="E10" s="44">
        <f t="shared" si="7"/>
        <v>1469.1999999999998</v>
      </c>
      <c r="F10" s="44">
        <f t="shared" si="7"/>
        <v>1458.9</v>
      </c>
      <c r="G10" s="43">
        <f t="shared" si="7"/>
        <v>1450.6</v>
      </c>
      <c r="H10" s="44">
        <f t="shared" si="7"/>
        <v>1440.6</v>
      </c>
      <c r="I10" s="44">
        <f t="shared" si="7"/>
        <v>1428.4</v>
      </c>
      <c r="J10" s="45">
        <f t="shared" si="7"/>
        <v>1693.1999999999998</v>
      </c>
      <c r="K10" s="43">
        <f t="shared" si="7"/>
        <v>1737.1</v>
      </c>
      <c r="L10" s="44">
        <f t="shared" si="7"/>
        <v>1768.3000000000002</v>
      </c>
      <c r="M10" s="44">
        <f t="shared" si="7"/>
        <v>1825.1000000000001</v>
      </c>
      <c r="N10" s="45">
        <f t="shared" si="7"/>
        <v>1818.3000000000002</v>
      </c>
      <c r="O10" s="60">
        <f t="shared" si="7"/>
        <v>1825.1000000000001</v>
      </c>
      <c r="P10" s="61">
        <f t="shared" si="7"/>
        <v>1866.1000000000001</v>
      </c>
      <c r="Q10" s="61">
        <f t="shared" si="7"/>
        <v>1862.6</v>
      </c>
      <c r="R10" s="61">
        <f t="shared" si="7"/>
        <v>1881</v>
      </c>
      <c r="S10" s="62">
        <f t="shared" si="7"/>
        <v>1887.5</v>
      </c>
      <c r="T10" s="63">
        <f t="shared" si="7"/>
        <v>1904.1</v>
      </c>
      <c r="U10" s="63">
        <f t="shared" si="7"/>
        <v>1898.1</v>
      </c>
      <c r="V10" s="64">
        <f t="shared" si="7"/>
        <v>1895.2</v>
      </c>
      <c r="W10" s="65">
        <f t="shared" si="7"/>
        <v>1918</v>
      </c>
      <c r="X10" s="64">
        <f t="shared" si="7"/>
        <v>1924.3999999999999</v>
      </c>
      <c r="Y10" s="64">
        <f t="shared" si="7"/>
        <v>1953.9</v>
      </c>
      <c r="Z10" s="64">
        <f t="shared" si="7"/>
        <v>2016.9</v>
      </c>
      <c r="AA10" s="65">
        <f t="shared" si="7"/>
        <v>2245.4</v>
      </c>
      <c r="AB10" s="64">
        <f t="shared" si="7"/>
        <v>2359.4</v>
      </c>
      <c r="AC10" s="44">
        <f t="shared" si="7"/>
        <v>2509.3999999999996</v>
      </c>
      <c r="AD10" s="44">
        <f t="shared" si="7"/>
        <v>2570.3999999999996</v>
      </c>
      <c r="AE10" s="43">
        <f t="shared" si="7"/>
        <v>2741.2000000000003</v>
      </c>
      <c r="AF10" s="44">
        <f aca="true" t="shared" si="8" ref="AF10:AN10">SUM(AF11,AF13)</f>
        <v>2827.7</v>
      </c>
      <c r="AG10" s="44">
        <f t="shared" si="8"/>
        <v>2851.1</v>
      </c>
      <c r="AH10" s="44">
        <f t="shared" si="8"/>
        <v>2827.2999999999997</v>
      </c>
      <c r="AI10" s="43">
        <f t="shared" si="8"/>
        <v>2791.5</v>
      </c>
      <c r="AJ10" s="41">
        <f t="shared" si="8"/>
        <v>2871.2999999999997</v>
      </c>
      <c r="AK10" s="41">
        <f t="shared" si="8"/>
        <v>3010.2999999999997</v>
      </c>
      <c r="AL10" s="41">
        <f t="shared" si="8"/>
        <v>3170.6</v>
      </c>
      <c r="AM10" s="43">
        <f t="shared" si="8"/>
        <v>3252.5</v>
      </c>
      <c r="AN10" s="44">
        <f t="shared" si="8"/>
        <v>3418.2</v>
      </c>
      <c r="AO10" s="44">
        <f>SUM(AO11,AO13)</f>
        <v>3484.6000000000004</v>
      </c>
      <c r="AP10" s="44">
        <f>SUM(AP11,AP13)</f>
        <v>3535.2</v>
      </c>
      <c r="AQ10" s="44">
        <f>SUM(AQ11,AQ13)</f>
        <v>3522.5</v>
      </c>
      <c r="AR10" s="44">
        <v>3601.9</v>
      </c>
      <c r="AS10" s="44">
        <v>3752.1</v>
      </c>
      <c r="AT10" s="44">
        <f>SUM(AT11,AT13)</f>
        <v>3922.5</v>
      </c>
      <c r="AU10" s="44">
        <v>3955.5</v>
      </c>
      <c r="AV10" s="44">
        <v>4176.1</v>
      </c>
      <c r="AW10" s="44">
        <f>AW11+AW13</f>
        <v>4312.2</v>
      </c>
      <c r="AX10" s="44">
        <f>AX11+AX13</f>
        <v>4827</v>
      </c>
      <c r="AY10" s="43">
        <v>5175</v>
      </c>
      <c r="AZ10" s="44">
        <v>5341.4</v>
      </c>
      <c r="BA10" s="44">
        <v>5717.3</v>
      </c>
      <c r="BB10" s="45">
        <v>6145.299999999999</v>
      </c>
      <c r="BC10" s="43">
        <v>5874.16590473</v>
      </c>
      <c r="BD10" s="44">
        <v>5759.45802386</v>
      </c>
      <c r="BE10" s="44">
        <v>5468.4</v>
      </c>
      <c r="BF10" s="44">
        <v>5798.8</v>
      </c>
      <c r="BG10" s="43">
        <v>6200.2</v>
      </c>
      <c r="BH10" s="44">
        <v>6208.400000000001</v>
      </c>
      <c r="BI10" s="44">
        <v>6674.07818367</v>
      </c>
      <c r="BJ10" s="44">
        <v>7105.1</v>
      </c>
      <c r="BK10" s="43">
        <v>7157.9</v>
      </c>
      <c r="BL10" s="44">
        <v>7776.7</v>
      </c>
      <c r="BM10" s="44">
        <v>8065</v>
      </c>
      <c r="BN10" s="45">
        <v>8524.5</v>
      </c>
    </row>
    <row r="11" spans="1:66" s="2" customFormat="1" ht="18" customHeight="1">
      <c r="A11" s="5" t="s">
        <v>5</v>
      </c>
      <c r="B11" s="10" t="s">
        <v>22</v>
      </c>
      <c r="C11" s="50">
        <f aca="true" t="shared" si="9" ref="C11:I11">SUM(C12:C12)</f>
        <v>114</v>
      </c>
      <c r="D11" s="50">
        <f t="shared" si="9"/>
        <v>104</v>
      </c>
      <c r="E11" s="50">
        <f t="shared" si="9"/>
        <v>104</v>
      </c>
      <c r="F11" s="50">
        <f t="shared" si="9"/>
        <v>94</v>
      </c>
      <c r="G11" s="47">
        <f t="shared" si="9"/>
        <v>134</v>
      </c>
      <c r="H11" s="46">
        <f t="shared" si="9"/>
        <v>124</v>
      </c>
      <c r="I11" s="46">
        <f t="shared" si="9"/>
        <v>112</v>
      </c>
      <c r="J11" s="59">
        <f aca="true" t="shared" si="10" ref="J11:AQ11">SUM(J12)</f>
        <v>377</v>
      </c>
      <c r="K11" s="47">
        <f t="shared" si="10"/>
        <v>461.5</v>
      </c>
      <c r="L11" s="46">
        <f t="shared" si="10"/>
        <v>492.9</v>
      </c>
      <c r="M11" s="46">
        <f t="shared" si="10"/>
        <v>549.7</v>
      </c>
      <c r="N11" s="59">
        <f t="shared" si="10"/>
        <v>543.4</v>
      </c>
      <c r="O11" s="66">
        <f t="shared" si="10"/>
        <v>590.2</v>
      </c>
      <c r="P11" s="67">
        <f t="shared" si="10"/>
        <v>631.7</v>
      </c>
      <c r="Q11" s="67">
        <f t="shared" si="10"/>
        <v>628.5</v>
      </c>
      <c r="R11" s="67">
        <f t="shared" si="10"/>
        <v>647.1</v>
      </c>
      <c r="S11" s="67">
        <f t="shared" si="10"/>
        <v>537.4</v>
      </c>
      <c r="T11" s="67">
        <f t="shared" si="10"/>
        <v>570.9</v>
      </c>
      <c r="U11" s="46">
        <f t="shared" si="10"/>
        <v>84.5</v>
      </c>
      <c r="V11" s="46">
        <f t="shared" si="10"/>
        <v>93.9</v>
      </c>
      <c r="W11" s="47">
        <f t="shared" si="10"/>
        <v>89.7</v>
      </c>
      <c r="X11" s="46">
        <f t="shared" si="10"/>
        <v>104.1</v>
      </c>
      <c r="Y11" s="46">
        <f t="shared" si="10"/>
        <v>115</v>
      </c>
      <c r="Z11" s="46">
        <f t="shared" si="10"/>
        <v>140</v>
      </c>
      <c r="AA11" s="47">
        <f t="shared" si="10"/>
        <v>244.2</v>
      </c>
      <c r="AB11" s="46">
        <f t="shared" si="10"/>
        <v>339.2</v>
      </c>
      <c r="AC11" s="46">
        <f t="shared" si="10"/>
        <v>384.2</v>
      </c>
      <c r="AD11" s="46">
        <f t="shared" si="10"/>
        <v>394.2</v>
      </c>
      <c r="AE11" s="47">
        <f t="shared" si="10"/>
        <v>400.8</v>
      </c>
      <c r="AF11" s="46">
        <f t="shared" si="10"/>
        <v>390.7</v>
      </c>
      <c r="AG11" s="46">
        <f t="shared" si="10"/>
        <v>396.2</v>
      </c>
      <c r="AH11" s="46">
        <f t="shared" si="10"/>
        <v>381.1</v>
      </c>
      <c r="AI11" s="47">
        <f t="shared" si="10"/>
        <v>348.8</v>
      </c>
      <c r="AJ11" s="58">
        <f t="shared" si="10"/>
        <v>393.2</v>
      </c>
      <c r="AK11" s="58">
        <f t="shared" si="10"/>
        <v>516.1</v>
      </c>
      <c r="AL11" s="58">
        <f t="shared" si="10"/>
        <v>585</v>
      </c>
      <c r="AM11" s="47">
        <f t="shared" si="10"/>
        <v>616.2</v>
      </c>
      <c r="AN11" s="46">
        <f t="shared" si="10"/>
        <v>683.2</v>
      </c>
      <c r="AO11" s="46">
        <f t="shared" si="10"/>
        <v>682.2</v>
      </c>
      <c r="AP11" s="46">
        <f t="shared" si="10"/>
        <v>660.6</v>
      </c>
      <c r="AQ11" s="46">
        <f t="shared" si="10"/>
        <v>614.3</v>
      </c>
      <c r="AR11" s="46">
        <v>554</v>
      </c>
      <c r="AS11" s="46">
        <v>516.8</v>
      </c>
      <c r="AT11" s="46">
        <f>SUM(AT12)</f>
        <v>563.5</v>
      </c>
      <c r="AU11" s="46">
        <v>564</v>
      </c>
      <c r="AV11" s="46">
        <v>564.9</v>
      </c>
      <c r="AW11" s="46">
        <v>565.4</v>
      </c>
      <c r="AX11" s="46">
        <v>751.6</v>
      </c>
      <c r="AY11" s="47">
        <v>834.9</v>
      </c>
      <c r="AZ11" s="46">
        <v>828.9</v>
      </c>
      <c r="BA11" s="46">
        <v>807.5</v>
      </c>
      <c r="BB11" s="59">
        <v>723.4</v>
      </c>
      <c r="BC11" s="47">
        <v>584.6845094500001</v>
      </c>
      <c r="BD11" s="46">
        <v>390.38156681</v>
      </c>
      <c r="BE11" s="46">
        <v>307.1</v>
      </c>
      <c r="BF11" s="46">
        <v>279.2</v>
      </c>
      <c r="BG11" s="47">
        <v>315.5</v>
      </c>
      <c r="BH11" s="46">
        <v>341.8</v>
      </c>
      <c r="BI11" s="46">
        <v>382.37499049</v>
      </c>
      <c r="BJ11" s="2">
        <v>382.5</v>
      </c>
      <c r="BK11" s="47">
        <v>387.6</v>
      </c>
      <c r="BL11" s="46">
        <v>388.2</v>
      </c>
      <c r="BM11" s="46">
        <v>361.1</v>
      </c>
      <c r="BN11" s="59">
        <v>333.9</v>
      </c>
    </row>
    <row r="12" spans="1:66" s="2" customFormat="1" ht="18" customHeight="1">
      <c r="A12" s="5" t="s">
        <v>8</v>
      </c>
      <c r="B12" s="10" t="s">
        <v>23</v>
      </c>
      <c r="C12" s="50">
        <v>114</v>
      </c>
      <c r="D12" s="50">
        <v>104</v>
      </c>
      <c r="E12" s="50">
        <v>104</v>
      </c>
      <c r="F12" s="50">
        <v>94</v>
      </c>
      <c r="G12" s="47">
        <v>134</v>
      </c>
      <c r="H12" s="46">
        <v>124</v>
      </c>
      <c r="I12" s="46">
        <v>112</v>
      </c>
      <c r="J12" s="59">
        <v>377</v>
      </c>
      <c r="K12" s="47">
        <v>461.5</v>
      </c>
      <c r="L12" s="46">
        <v>492.9</v>
      </c>
      <c r="M12" s="46">
        <v>549.7</v>
      </c>
      <c r="N12" s="59">
        <v>543.4</v>
      </c>
      <c r="O12" s="66">
        <v>590.2</v>
      </c>
      <c r="P12" s="67">
        <v>631.7</v>
      </c>
      <c r="Q12" s="67">
        <v>628.5</v>
      </c>
      <c r="R12" s="67">
        <v>647.1</v>
      </c>
      <c r="S12" s="67">
        <v>537.4</v>
      </c>
      <c r="T12" s="67">
        <v>570.9</v>
      </c>
      <c r="U12" s="46">
        <v>84.5</v>
      </c>
      <c r="V12" s="46">
        <v>93.9</v>
      </c>
      <c r="W12" s="47">
        <v>89.7</v>
      </c>
      <c r="X12" s="46">
        <v>104.1</v>
      </c>
      <c r="Y12" s="46">
        <v>115</v>
      </c>
      <c r="Z12" s="46">
        <v>140</v>
      </c>
      <c r="AA12" s="47">
        <v>244.2</v>
      </c>
      <c r="AB12" s="46">
        <v>339.2</v>
      </c>
      <c r="AC12" s="46">
        <v>384.2</v>
      </c>
      <c r="AD12" s="46">
        <v>394.2</v>
      </c>
      <c r="AE12" s="47">
        <v>400.8</v>
      </c>
      <c r="AF12" s="46">
        <v>390.7</v>
      </c>
      <c r="AG12" s="46">
        <v>396.2</v>
      </c>
      <c r="AH12" s="46">
        <v>381.1</v>
      </c>
      <c r="AI12" s="47">
        <v>348.8</v>
      </c>
      <c r="AJ12" s="58">
        <v>393.2</v>
      </c>
      <c r="AK12" s="46">
        <v>516.1</v>
      </c>
      <c r="AL12" s="46">
        <v>585</v>
      </c>
      <c r="AM12" s="47">
        <v>616.2</v>
      </c>
      <c r="AN12" s="46">
        <v>683.2</v>
      </c>
      <c r="AO12" s="46">
        <v>682.2</v>
      </c>
      <c r="AP12" s="46">
        <v>660.6</v>
      </c>
      <c r="AQ12" s="46">
        <v>614.3</v>
      </c>
      <c r="AR12" s="46">
        <v>554</v>
      </c>
      <c r="AS12" s="46">
        <v>516.8</v>
      </c>
      <c r="AT12" s="58">
        <v>563.5</v>
      </c>
      <c r="AU12" s="58">
        <v>564</v>
      </c>
      <c r="AV12" s="58">
        <v>564.9</v>
      </c>
      <c r="AW12" s="58">
        <v>565.4</v>
      </c>
      <c r="AX12" s="58">
        <v>751.6</v>
      </c>
      <c r="AY12" s="47">
        <v>834.9</v>
      </c>
      <c r="AZ12" s="46">
        <v>828.9</v>
      </c>
      <c r="BA12" s="46">
        <v>807.5</v>
      </c>
      <c r="BB12" s="59">
        <v>723.4</v>
      </c>
      <c r="BC12" s="47">
        <v>584.6845094500001</v>
      </c>
      <c r="BD12" s="46">
        <v>390.38156681</v>
      </c>
      <c r="BE12" s="46">
        <v>307.1</v>
      </c>
      <c r="BF12" s="46">
        <v>279.2</v>
      </c>
      <c r="BG12" s="47">
        <v>315.5</v>
      </c>
      <c r="BH12" s="46">
        <v>341.8</v>
      </c>
      <c r="BI12" s="46">
        <v>382.37499049</v>
      </c>
      <c r="BJ12" s="2">
        <v>382.5</v>
      </c>
      <c r="BK12" s="47">
        <v>387.6</v>
      </c>
      <c r="BL12" s="46">
        <v>388.2</v>
      </c>
      <c r="BM12" s="46">
        <v>361.1</v>
      </c>
      <c r="BN12" s="59">
        <v>333.9</v>
      </c>
    </row>
    <row r="13" spans="1:66" s="2" customFormat="1" ht="18" customHeight="1">
      <c r="A13" s="5" t="s">
        <v>9</v>
      </c>
      <c r="B13" s="10" t="s">
        <v>24</v>
      </c>
      <c r="C13" s="46">
        <f aca="true" t="shared" si="11" ref="C13:AE13">SUM(C14:C15)</f>
        <v>1365.6999999999998</v>
      </c>
      <c r="D13" s="46">
        <f t="shared" si="11"/>
        <v>1365.4</v>
      </c>
      <c r="E13" s="46">
        <f t="shared" si="11"/>
        <v>1365.1999999999998</v>
      </c>
      <c r="F13" s="46">
        <f t="shared" si="11"/>
        <v>1364.9</v>
      </c>
      <c r="G13" s="47">
        <f t="shared" si="11"/>
        <v>1316.6</v>
      </c>
      <c r="H13" s="46">
        <f t="shared" si="11"/>
        <v>1316.6</v>
      </c>
      <c r="I13" s="46">
        <f t="shared" si="11"/>
        <v>1316.4</v>
      </c>
      <c r="J13" s="48">
        <f t="shared" si="11"/>
        <v>1316.1999999999998</v>
      </c>
      <c r="K13" s="49">
        <f t="shared" si="11"/>
        <v>1275.6</v>
      </c>
      <c r="L13" s="50">
        <f t="shared" si="11"/>
        <v>1275.4</v>
      </c>
      <c r="M13" s="50">
        <f t="shared" si="11"/>
        <v>1275.4</v>
      </c>
      <c r="N13" s="48">
        <f t="shared" si="11"/>
        <v>1274.9</v>
      </c>
      <c r="O13" s="66">
        <v>1234.9</v>
      </c>
      <c r="P13" s="67">
        <f>SUM(P14:P15)</f>
        <v>1234.4</v>
      </c>
      <c r="Q13" s="52">
        <f>SUM(Q14:Q15)</f>
        <v>1234.1</v>
      </c>
      <c r="R13" s="52">
        <f>SUM(R14:R15)</f>
        <v>1233.9</v>
      </c>
      <c r="S13" s="67">
        <f t="shared" si="11"/>
        <v>1350.1</v>
      </c>
      <c r="T13" s="67">
        <f t="shared" si="11"/>
        <v>1333.1999999999998</v>
      </c>
      <c r="U13" s="54">
        <f t="shared" si="11"/>
        <v>1813.6</v>
      </c>
      <c r="V13" s="55">
        <f t="shared" si="11"/>
        <v>1801.3</v>
      </c>
      <c r="W13" s="56">
        <f t="shared" si="11"/>
        <v>1828.3</v>
      </c>
      <c r="X13" s="57">
        <f t="shared" si="11"/>
        <v>1820.3</v>
      </c>
      <c r="Y13" s="57">
        <f t="shared" si="11"/>
        <v>1838.9</v>
      </c>
      <c r="Z13" s="57">
        <f t="shared" si="11"/>
        <v>1876.9</v>
      </c>
      <c r="AA13" s="56">
        <f t="shared" si="11"/>
        <v>2001.2</v>
      </c>
      <c r="AB13" s="57">
        <f t="shared" si="11"/>
        <v>2020.2</v>
      </c>
      <c r="AC13" s="46">
        <f t="shared" si="11"/>
        <v>2125.2</v>
      </c>
      <c r="AD13" s="46">
        <f t="shared" si="11"/>
        <v>2176.2</v>
      </c>
      <c r="AE13" s="47">
        <f t="shared" si="11"/>
        <v>2340.4</v>
      </c>
      <c r="AF13" s="46">
        <f aca="true" t="shared" si="12" ref="AF13:AN13">SUM(AF14:AF15)</f>
        <v>2437</v>
      </c>
      <c r="AG13" s="46">
        <f t="shared" si="12"/>
        <v>2454.9</v>
      </c>
      <c r="AH13" s="46">
        <f t="shared" si="12"/>
        <v>2446.2</v>
      </c>
      <c r="AI13" s="47">
        <f t="shared" si="12"/>
        <v>2442.7</v>
      </c>
      <c r="AJ13" s="58">
        <f t="shared" si="12"/>
        <v>2478.1</v>
      </c>
      <c r="AK13" s="58">
        <f t="shared" si="12"/>
        <v>2494.2</v>
      </c>
      <c r="AL13" s="58">
        <f t="shared" si="12"/>
        <v>2585.6</v>
      </c>
      <c r="AM13" s="47">
        <f t="shared" si="12"/>
        <v>2636.3</v>
      </c>
      <c r="AN13" s="46">
        <f t="shared" si="12"/>
        <v>2735</v>
      </c>
      <c r="AO13" s="46">
        <f>SUM(AO14:AO15)</f>
        <v>2802.4</v>
      </c>
      <c r="AP13" s="46">
        <f>SUM(AP14:AP15)</f>
        <v>2874.6</v>
      </c>
      <c r="AQ13" s="46">
        <f>SUM(AQ14:AQ15)</f>
        <v>2908.2</v>
      </c>
      <c r="AR13" s="46">
        <v>3047.9</v>
      </c>
      <c r="AS13" s="46">
        <v>3235.3</v>
      </c>
      <c r="AT13" s="46">
        <f>SUM(AT14:AT15)</f>
        <v>3359</v>
      </c>
      <c r="AU13" s="46">
        <v>3391.5</v>
      </c>
      <c r="AV13" s="46">
        <v>3611.2</v>
      </c>
      <c r="AW13" s="46">
        <f>AW14+AW15-4.2</f>
        <v>3746.8</v>
      </c>
      <c r="AX13" s="46">
        <f>AX14+AX15-4.2</f>
        <v>4075.4</v>
      </c>
      <c r="AY13" s="47">
        <v>4340.1</v>
      </c>
      <c r="AZ13" s="46">
        <v>4512.5</v>
      </c>
      <c r="BA13" s="46">
        <v>4909.8</v>
      </c>
      <c r="BB13" s="59">
        <v>5421.9</v>
      </c>
      <c r="BC13" s="47">
        <v>5289.48139528</v>
      </c>
      <c r="BD13" s="46">
        <v>5369.0764570500005</v>
      </c>
      <c r="BE13" s="46">
        <v>5161.3</v>
      </c>
      <c r="BF13" s="46">
        <v>5519.6</v>
      </c>
      <c r="BG13" s="47">
        <v>5884.7</v>
      </c>
      <c r="BH13" s="46">
        <v>5866.6</v>
      </c>
      <c r="BI13" s="46">
        <v>6291.70319318</v>
      </c>
      <c r="BJ13" s="2">
        <v>6722.6</v>
      </c>
      <c r="BK13" s="47">
        <v>6770.3</v>
      </c>
      <c r="BL13" s="46">
        <v>7388.5</v>
      </c>
      <c r="BM13" s="46">
        <v>7703.9</v>
      </c>
      <c r="BN13" s="59">
        <v>8190.6</v>
      </c>
    </row>
    <row r="14" spans="1:68" s="2" customFormat="1" ht="18" customHeight="1">
      <c r="A14" s="5" t="s">
        <v>15</v>
      </c>
      <c r="B14" s="10" t="s">
        <v>25</v>
      </c>
      <c r="C14" s="46">
        <v>688.8</v>
      </c>
      <c r="D14" s="46">
        <v>688.8</v>
      </c>
      <c r="E14" s="46">
        <v>688.8</v>
      </c>
      <c r="F14" s="46">
        <v>688.8</v>
      </c>
      <c r="G14" s="47">
        <v>640.8</v>
      </c>
      <c r="H14" s="46">
        <v>640.8</v>
      </c>
      <c r="I14" s="46">
        <v>640.8</v>
      </c>
      <c r="J14" s="59">
        <v>640.9</v>
      </c>
      <c r="K14" s="47">
        <v>600.8</v>
      </c>
      <c r="L14" s="46">
        <v>600.8</v>
      </c>
      <c r="M14" s="46">
        <v>600.8</v>
      </c>
      <c r="N14" s="68">
        <v>600.8</v>
      </c>
      <c r="O14" s="66">
        <v>560.8</v>
      </c>
      <c r="P14" s="67">
        <v>560.8</v>
      </c>
      <c r="Q14" s="67">
        <v>560.8</v>
      </c>
      <c r="R14" s="67">
        <v>560.8</v>
      </c>
      <c r="S14" s="67">
        <v>677.8</v>
      </c>
      <c r="T14" s="67">
        <v>660.9</v>
      </c>
      <c r="U14" s="46">
        <v>1142.5</v>
      </c>
      <c r="V14" s="46">
        <v>1129.3</v>
      </c>
      <c r="W14" s="47">
        <v>1156.3</v>
      </c>
      <c r="X14" s="46">
        <v>1148.3</v>
      </c>
      <c r="Y14" s="46">
        <v>1166.9</v>
      </c>
      <c r="Z14" s="46">
        <v>1204.9</v>
      </c>
      <c r="AA14" s="47">
        <v>1329.2</v>
      </c>
      <c r="AB14" s="46">
        <v>1348.2</v>
      </c>
      <c r="AC14" s="46">
        <v>1453.2</v>
      </c>
      <c r="AD14" s="46">
        <v>1504.2</v>
      </c>
      <c r="AE14" s="47">
        <v>1668.4</v>
      </c>
      <c r="AF14" s="46">
        <v>1765</v>
      </c>
      <c r="AG14" s="46">
        <v>1782.9</v>
      </c>
      <c r="AH14" s="46">
        <v>1774.2</v>
      </c>
      <c r="AI14" s="47">
        <v>1770.7</v>
      </c>
      <c r="AJ14" s="58">
        <v>1806.1</v>
      </c>
      <c r="AK14" s="46">
        <v>1822.2</v>
      </c>
      <c r="AL14" s="46">
        <v>1913.6</v>
      </c>
      <c r="AM14" s="47">
        <v>1964.3</v>
      </c>
      <c r="AN14" s="46">
        <v>2063</v>
      </c>
      <c r="AO14" s="46">
        <v>2130.4</v>
      </c>
      <c r="AP14" s="69">
        <v>2202.6</v>
      </c>
      <c r="AQ14" s="46">
        <v>2236.2</v>
      </c>
      <c r="AR14" s="46">
        <v>2375.9</v>
      </c>
      <c r="AS14" s="46">
        <v>2563.3</v>
      </c>
      <c r="AT14" s="58">
        <v>2687</v>
      </c>
      <c r="AU14" s="58">
        <v>2719.5</v>
      </c>
      <c r="AV14" s="58">
        <v>2939.2</v>
      </c>
      <c r="AW14" s="58">
        <v>3079</v>
      </c>
      <c r="AX14" s="58">
        <v>3407.6</v>
      </c>
      <c r="AY14" s="47">
        <v>3672.5</v>
      </c>
      <c r="AZ14" s="46">
        <v>4512.5</v>
      </c>
      <c r="BA14" s="46">
        <v>4909.8</v>
      </c>
      <c r="BB14" s="59">
        <v>5421.9</v>
      </c>
      <c r="BC14" s="47">
        <v>5289.48139528</v>
      </c>
      <c r="BD14" s="46">
        <v>5369.0764570500005</v>
      </c>
      <c r="BE14" s="46">
        <v>5161.3</v>
      </c>
      <c r="BF14" s="46">
        <v>5519.6</v>
      </c>
      <c r="BG14" s="47">
        <v>5884.7</v>
      </c>
      <c r="BH14" s="46">
        <v>5866.6</v>
      </c>
      <c r="BI14" s="46">
        <v>6291.70319318</v>
      </c>
      <c r="BJ14" s="2">
        <v>6722.6</v>
      </c>
      <c r="BK14" s="47">
        <v>6770.3</v>
      </c>
      <c r="BL14" s="46">
        <v>7388.5</v>
      </c>
      <c r="BM14" s="46">
        <v>7703.9</v>
      </c>
      <c r="BN14" s="59">
        <v>8190.6</v>
      </c>
      <c r="BP14" s="84"/>
    </row>
    <row r="15" spans="1:68" s="2" customFormat="1" ht="18" customHeight="1">
      <c r="A15" s="5" t="s">
        <v>10</v>
      </c>
      <c r="B15" s="10" t="s">
        <v>26</v>
      </c>
      <c r="C15" s="50">
        <v>676.9</v>
      </c>
      <c r="D15" s="50">
        <v>676.6</v>
      </c>
      <c r="E15" s="50">
        <v>676.4</v>
      </c>
      <c r="F15" s="50">
        <v>676.1</v>
      </c>
      <c r="G15" s="47">
        <v>675.8</v>
      </c>
      <c r="H15" s="46">
        <v>675.8</v>
      </c>
      <c r="I15" s="46">
        <v>675.6</v>
      </c>
      <c r="J15" s="59">
        <v>675.3</v>
      </c>
      <c r="K15" s="47">
        <v>674.8</v>
      </c>
      <c r="L15" s="46">
        <v>674.6</v>
      </c>
      <c r="M15" s="46">
        <v>674.6</v>
      </c>
      <c r="N15" s="68">
        <v>674.1</v>
      </c>
      <c r="O15" s="66">
        <v>674.1</v>
      </c>
      <c r="P15" s="67">
        <v>673.6</v>
      </c>
      <c r="Q15" s="67">
        <v>673.3</v>
      </c>
      <c r="R15" s="67">
        <v>673.1</v>
      </c>
      <c r="S15" s="67">
        <v>672.3</v>
      </c>
      <c r="T15" s="67">
        <v>672.3</v>
      </c>
      <c r="U15" s="46">
        <v>671.1</v>
      </c>
      <c r="V15" s="46">
        <v>672</v>
      </c>
      <c r="W15" s="47">
        <v>672</v>
      </c>
      <c r="X15" s="46">
        <v>672</v>
      </c>
      <c r="Y15" s="46">
        <v>672</v>
      </c>
      <c r="Z15" s="46">
        <v>672</v>
      </c>
      <c r="AA15" s="47">
        <v>672</v>
      </c>
      <c r="AB15" s="46">
        <v>672</v>
      </c>
      <c r="AC15" s="46">
        <v>672</v>
      </c>
      <c r="AD15" s="46">
        <v>672</v>
      </c>
      <c r="AE15" s="47">
        <v>672</v>
      </c>
      <c r="AF15" s="46">
        <v>672</v>
      </c>
      <c r="AG15" s="46">
        <v>672</v>
      </c>
      <c r="AH15" s="46">
        <v>672</v>
      </c>
      <c r="AI15" s="47">
        <v>672</v>
      </c>
      <c r="AJ15" s="58">
        <v>672</v>
      </c>
      <c r="AK15" s="46">
        <v>672</v>
      </c>
      <c r="AL15" s="46">
        <v>672</v>
      </c>
      <c r="AM15" s="47">
        <v>672</v>
      </c>
      <c r="AN15" s="46">
        <v>672</v>
      </c>
      <c r="AO15" s="46">
        <v>672</v>
      </c>
      <c r="AP15" s="46">
        <v>672</v>
      </c>
      <c r="AQ15" s="46">
        <v>672</v>
      </c>
      <c r="AR15" s="46">
        <v>672</v>
      </c>
      <c r="AS15" s="46">
        <v>672</v>
      </c>
      <c r="AT15" s="58">
        <v>672</v>
      </c>
      <c r="AU15" s="58">
        <v>672</v>
      </c>
      <c r="AV15" s="58">
        <v>672</v>
      </c>
      <c r="AW15" s="58">
        <v>672</v>
      </c>
      <c r="AX15" s="58">
        <v>672</v>
      </c>
      <c r="AY15" s="47">
        <v>672</v>
      </c>
      <c r="AZ15" s="46">
        <v>0</v>
      </c>
      <c r="BA15" s="46">
        <v>0</v>
      </c>
      <c r="BB15" s="59"/>
      <c r="BC15" s="47"/>
      <c r="BD15" s="46"/>
      <c r="BE15" s="46"/>
      <c r="BF15" s="46"/>
      <c r="BG15" s="47"/>
      <c r="BH15" s="46"/>
      <c r="BI15" s="46"/>
      <c r="BK15" s="47"/>
      <c r="BL15" s="46"/>
      <c r="BM15" s="46"/>
      <c r="BN15" s="59"/>
      <c r="BP15" s="84"/>
    </row>
    <row r="16" spans="1:68" s="2" customFormat="1" ht="18" customHeight="1">
      <c r="A16" s="6" t="s">
        <v>11</v>
      </c>
      <c r="B16" s="14" t="s">
        <v>27</v>
      </c>
      <c r="C16" s="44">
        <f aca="true" t="shared" si="13" ref="C16:I16">SUM(C17,C18)</f>
        <v>2378.4</v>
      </c>
      <c r="D16" s="44">
        <f t="shared" si="13"/>
        <v>3011.2</v>
      </c>
      <c r="E16" s="44">
        <f t="shared" si="13"/>
        <v>2946.7</v>
      </c>
      <c r="F16" s="44">
        <f t="shared" si="13"/>
        <v>3694.7</v>
      </c>
      <c r="G16" s="43">
        <f t="shared" si="13"/>
        <v>3639.9</v>
      </c>
      <c r="H16" s="44">
        <f t="shared" si="13"/>
        <v>3763.7000000000003</v>
      </c>
      <c r="I16" s="44">
        <f t="shared" si="13"/>
        <v>4354.400000000001</v>
      </c>
      <c r="J16" s="45">
        <f aca="true" t="shared" si="14" ref="J16:AC16">SUM(J17:J18)</f>
        <v>4532</v>
      </c>
      <c r="K16" s="43">
        <f t="shared" si="14"/>
        <v>4999.4</v>
      </c>
      <c r="L16" s="44">
        <f t="shared" si="14"/>
        <v>5203.8</v>
      </c>
      <c r="M16" s="44">
        <f t="shared" si="14"/>
        <v>5575.7</v>
      </c>
      <c r="N16" s="45">
        <f t="shared" si="14"/>
        <v>5815.2</v>
      </c>
      <c r="O16" s="60">
        <f t="shared" si="14"/>
        <v>5800.6</v>
      </c>
      <c r="P16" s="61">
        <f t="shared" si="14"/>
        <v>5856.8</v>
      </c>
      <c r="Q16" s="61">
        <f t="shared" si="14"/>
        <v>5844.5</v>
      </c>
      <c r="R16" s="61">
        <f t="shared" si="14"/>
        <v>6020.900000000001</v>
      </c>
      <c r="S16" s="62">
        <f t="shared" si="14"/>
        <v>6070.2</v>
      </c>
      <c r="T16" s="70">
        <f t="shared" si="14"/>
        <v>6044.5</v>
      </c>
      <c r="U16" s="70">
        <f t="shared" si="14"/>
        <v>6489.900000000001</v>
      </c>
      <c r="V16" s="71">
        <f t="shared" si="14"/>
        <v>6617.200000000001</v>
      </c>
      <c r="W16" s="65">
        <f t="shared" si="14"/>
        <v>6579.099999999999</v>
      </c>
      <c r="X16" s="64">
        <f t="shared" si="14"/>
        <v>6451.599999999999</v>
      </c>
      <c r="Y16" s="64">
        <f t="shared" si="14"/>
        <v>6620.8</v>
      </c>
      <c r="Z16" s="64">
        <f t="shared" si="14"/>
        <v>7089.9</v>
      </c>
      <c r="AA16" s="65">
        <f t="shared" si="14"/>
        <v>7093.9</v>
      </c>
      <c r="AB16" s="64">
        <f t="shared" si="14"/>
        <v>7101.6</v>
      </c>
      <c r="AC16" s="44">
        <f t="shared" si="14"/>
        <v>7051.099999999999</v>
      </c>
      <c r="AD16" s="44">
        <f aca="true" t="shared" si="15" ref="AD16:AN16">SUM(AD17:AD18)</f>
        <v>7742.6</v>
      </c>
      <c r="AE16" s="43">
        <f t="shared" si="15"/>
        <v>8806.199999999999</v>
      </c>
      <c r="AF16" s="44">
        <f t="shared" si="15"/>
        <v>9327.6</v>
      </c>
      <c r="AG16" s="44">
        <f t="shared" si="15"/>
        <v>9930</v>
      </c>
      <c r="AH16" s="44">
        <f t="shared" si="15"/>
        <v>10282.1</v>
      </c>
      <c r="AI16" s="44">
        <f t="shared" si="15"/>
        <v>10370.6</v>
      </c>
      <c r="AJ16" s="41">
        <f t="shared" si="15"/>
        <v>10284.4</v>
      </c>
      <c r="AK16" s="41">
        <f t="shared" si="15"/>
        <v>10371.3</v>
      </c>
      <c r="AL16" s="41">
        <f t="shared" si="15"/>
        <v>11932.1</v>
      </c>
      <c r="AM16" s="43">
        <f t="shared" si="15"/>
        <v>11193</v>
      </c>
      <c r="AN16" s="44">
        <f t="shared" si="15"/>
        <v>11578.800000000001</v>
      </c>
      <c r="AO16" s="44">
        <f>SUM(AO17:AO18)</f>
        <v>12287.8</v>
      </c>
      <c r="AP16" s="44">
        <f>SUM(AP17:AP18)</f>
        <v>13193.9</v>
      </c>
      <c r="AQ16" s="44">
        <f>SUM(AQ17:AQ18)</f>
        <v>12576.4</v>
      </c>
      <c r="AR16" s="44">
        <v>12399.074346680152</v>
      </c>
      <c r="AS16" s="44">
        <v>13108.3</v>
      </c>
      <c r="AT16" s="44">
        <f>SUM(AT17:AT18)</f>
        <v>14093.199999999999</v>
      </c>
      <c r="AU16" s="44">
        <v>14050.6</v>
      </c>
      <c r="AV16" s="44">
        <v>14996.8</v>
      </c>
      <c r="AW16" s="44">
        <f>AW18+AW17</f>
        <v>15217.800000000001</v>
      </c>
      <c r="AX16" s="44">
        <f>AX18+AX17</f>
        <v>15742.699999999999</v>
      </c>
      <c r="AY16" s="43">
        <v>17870.8</v>
      </c>
      <c r="AZ16" s="44">
        <v>18005.1</v>
      </c>
      <c r="BA16" s="44">
        <v>21392.7</v>
      </c>
      <c r="BB16" s="45">
        <v>23461.899999999998</v>
      </c>
      <c r="BC16" s="43">
        <v>25082.95330762646</v>
      </c>
      <c r="BD16" s="44">
        <v>23810.533370175046</v>
      </c>
      <c r="BE16" s="44">
        <v>23418.7</v>
      </c>
      <c r="BF16" s="44">
        <v>23962.3</v>
      </c>
      <c r="BG16" s="43">
        <v>23626.5</v>
      </c>
      <c r="BH16" s="44">
        <v>21872.9</v>
      </c>
      <c r="BI16" s="44">
        <v>20279.639552464174</v>
      </c>
      <c r="BJ16" s="44">
        <v>21388.7</v>
      </c>
      <c r="BK16" s="43">
        <v>20582.1</v>
      </c>
      <c r="BL16" s="44">
        <v>21191.7</v>
      </c>
      <c r="BM16" s="44">
        <v>21540.22978012403</v>
      </c>
      <c r="BN16" s="45">
        <v>22875.9</v>
      </c>
      <c r="BP16" s="84"/>
    </row>
    <row r="17" spans="1:66" s="2" customFormat="1" ht="18" customHeight="1">
      <c r="A17" s="5" t="s">
        <v>5</v>
      </c>
      <c r="B17" s="10" t="s">
        <v>28</v>
      </c>
      <c r="C17" s="46">
        <v>0</v>
      </c>
      <c r="D17" s="46">
        <v>0</v>
      </c>
      <c r="E17" s="46">
        <v>0</v>
      </c>
      <c r="F17" s="46">
        <v>0</v>
      </c>
      <c r="G17" s="47">
        <v>0</v>
      </c>
      <c r="H17" s="46">
        <v>0</v>
      </c>
      <c r="I17" s="46">
        <v>0</v>
      </c>
      <c r="J17" s="59">
        <v>0</v>
      </c>
      <c r="K17" s="47">
        <v>0</v>
      </c>
      <c r="L17" s="46">
        <v>0</v>
      </c>
      <c r="M17" s="46">
        <v>0</v>
      </c>
      <c r="N17" s="59">
        <v>0</v>
      </c>
      <c r="O17" s="51">
        <v>0</v>
      </c>
      <c r="P17" s="52">
        <v>0</v>
      </c>
      <c r="Q17" s="67">
        <v>0</v>
      </c>
      <c r="R17" s="72">
        <v>0</v>
      </c>
      <c r="S17" s="73">
        <v>0</v>
      </c>
      <c r="T17" s="74">
        <v>0</v>
      </c>
      <c r="U17" s="74">
        <v>0</v>
      </c>
      <c r="V17" s="46">
        <v>0</v>
      </c>
      <c r="W17" s="47">
        <v>0</v>
      </c>
      <c r="X17" s="46">
        <v>0</v>
      </c>
      <c r="Y17" s="75">
        <v>0</v>
      </c>
      <c r="Z17" s="46">
        <v>0</v>
      </c>
      <c r="AA17" s="47">
        <v>0</v>
      </c>
      <c r="AB17" s="46">
        <v>0</v>
      </c>
      <c r="AC17" s="46">
        <v>0</v>
      </c>
      <c r="AD17" s="46">
        <v>0</v>
      </c>
      <c r="AE17" s="47">
        <v>0</v>
      </c>
      <c r="AF17" s="46">
        <v>0</v>
      </c>
      <c r="AG17" s="46">
        <v>0</v>
      </c>
      <c r="AH17" s="46">
        <v>0</v>
      </c>
      <c r="AI17" s="47">
        <v>0</v>
      </c>
      <c r="AJ17" s="58">
        <v>0</v>
      </c>
      <c r="AK17" s="46">
        <v>0</v>
      </c>
      <c r="AL17" s="46">
        <v>0</v>
      </c>
      <c r="AM17" s="47">
        <v>0</v>
      </c>
      <c r="AN17" s="46">
        <v>0</v>
      </c>
      <c r="AO17" s="46">
        <v>0</v>
      </c>
      <c r="AP17" s="76">
        <v>0</v>
      </c>
      <c r="AQ17" s="76">
        <v>0</v>
      </c>
      <c r="AR17" s="76"/>
      <c r="AS17" s="76"/>
      <c r="AT17" s="46"/>
      <c r="AU17" s="46"/>
      <c r="AV17" s="46"/>
      <c r="AW17" s="46"/>
      <c r="AX17" s="46"/>
      <c r="AY17" s="47"/>
      <c r="AZ17" s="46"/>
      <c r="BA17" s="46"/>
      <c r="BB17" s="59"/>
      <c r="BC17" s="47"/>
      <c r="BD17" s="46"/>
      <c r="BE17" s="46"/>
      <c r="BF17" s="46"/>
      <c r="BG17" s="47"/>
      <c r="BH17" s="46"/>
      <c r="BI17" s="46">
        <v>0</v>
      </c>
      <c r="BK17" s="47"/>
      <c r="BL17" s="46"/>
      <c r="BM17" s="46"/>
      <c r="BN17" s="59"/>
    </row>
    <row r="18" spans="1:66" s="2" customFormat="1" ht="18" customHeight="1">
      <c r="A18" s="5" t="s">
        <v>9</v>
      </c>
      <c r="B18" s="10" t="s">
        <v>29</v>
      </c>
      <c r="C18" s="46">
        <f aca="true" t="shared" si="16" ref="C18:AC18">SUM(C19:C20)</f>
        <v>2378.4</v>
      </c>
      <c r="D18" s="46">
        <f t="shared" si="16"/>
        <v>3011.2</v>
      </c>
      <c r="E18" s="46">
        <f t="shared" si="16"/>
        <v>2946.7</v>
      </c>
      <c r="F18" s="46">
        <f t="shared" si="16"/>
        <v>3694.7</v>
      </c>
      <c r="G18" s="47">
        <f t="shared" si="16"/>
        <v>3639.9</v>
      </c>
      <c r="H18" s="46">
        <f t="shared" si="16"/>
        <v>3763.7000000000003</v>
      </c>
      <c r="I18" s="46">
        <f t="shared" si="16"/>
        <v>4354.400000000001</v>
      </c>
      <c r="J18" s="59">
        <f t="shared" si="16"/>
        <v>4532</v>
      </c>
      <c r="K18" s="47">
        <f t="shared" si="16"/>
        <v>4999.4</v>
      </c>
      <c r="L18" s="46">
        <f t="shared" si="16"/>
        <v>5203.8</v>
      </c>
      <c r="M18" s="46">
        <f t="shared" si="16"/>
        <v>5575.7</v>
      </c>
      <c r="N18" s="59">
        <f t="shared" si="16"/>
        <v>5815.2</v>
      </c>
      <c r="O18" s="66">
        <f t="shared" si="16"/>
        <v>5800.6</v>
      </c>
      <c r="P18" s="67">
        <f t="shared" si="16"/>
        <v>5856.8</v>
      </c>
      <c r="Q18" s="67">
        <f t="shared" si="16"/>
        <v>5844.5</v>
      </c>
      <c r="R18" s="67">
        <f t="shared" si="16"/>
        <v>6020.900000000001</v>
      </c>
      <c r="S18" s="73">
        <f t="shared" si="16"/>
        <v>6070.2</v>
      </c>
      <c r="T18" s="77">
        <f t="shared" si="16"/>
        <v>6044.5</v>
      </c>
      <c r="U18" s="77">
        <f t="shared" si="16"/>
        <v>6489.900000000001</v>
      </c>
      <c r="V18" s="77">
        <f t="shared" si="16"/>
        <v>6617.200000000001</v>
      </c>
      <c r="W18" s="73">
        <f t="shared" si="16"/>
        <v>6579.099999999999</v>
      </c>
      <c r="X18" s="74">
        <f t="shared" si="16"/>
        <v>6451.599999999999</v>
      </c>
      <c r="Y18" s="75">
        <f t="shared" si="16"/>
        <v>6620.8</v>
      </c>
      <c r="Z18" s="75">
        <f t="shared" si="16"/>
        <v>7089.9</v>
      </c>
      <c r="AA18" s="78">
        <f t="shared" si="16"/>
        <v>7093.9</v>
      </c>
      <c r="AB18" s="75">
        <f t="shared" si="16"/>
        <v>7101.6</v>
      </c>
      <c r="AC18" s="46">
        <f t="shared" si="16"/>
        <v>7051.099999999999</v>
      </c>
      <c r="AD18" s="46">
        <f aca="true" t="shared" si="17" ref="AD18:AN18">SUM(AD19:AD20)</f>
        <v>7742.6</v>
      </c>
      <c r="AE18" s="47">
        <f t="shared" si="17"/>
        <v>8806.199999999999</v>
      </c>
      <c r="AF18" s="46">
        <f t="shared" si="17"/>
        <v>9327.6</v>
      </c>
      <c r="AG18" s="46">
        <f t="shared" si="17"/>
        <v>9930</v>
      </c>
      <c r="AH18" s="46">
        <f t="shared" si="17"/>
        <v>10282.1</v>
      </c>
      <c r="AI18" s="47">
        <f t="shared" si="17"/>
        <v>10370.6</v>
      </c>
      <c r="AJ18" s="58">
        <f t="shared" si="17"/>
        <v>10284.4</v>
      </c>
      <c r="AK18" s="58">
        <f t="shared" si="17"/>
        <v>10371.3</v>
      </c>
      <c r="AL18" s="58">
        <f t="shared" si="17"/>
        <v>11932.1</v>
      </c>
      <c r="AM18" s="47">
        <f t="shared" si="17"/>
        <v>11193</v>
      </c>
      <c r="AN18" s="46">
        <f t="shared" si="17"/>
        <v>11578.800000000001</v>
      </c>
      <c r="AO18" s="46">
        <f>SUM(AO19:AO20)</f>
        <v>12287.8</v>
      </c>
      <c r="AP18" s="46">
        <f>SUM(AP19:AP20)</f>
        <v>13193.9</v>
      </c>
      <c r="AQ18" s="46">
        <f>SUM(AQ19:AQ20)</f>
        <v>12576.4</v>
      </c>
      <c r="AR18" s="46">
        <v>12399.074346680152</v>
      </c>
      <c r="AS18" s="46">
        <v>13108.3</v>
      </c>
      <c r="AT18" s="46">
        <f>SUM(AT19:AT20)</f>
        <v>14093.199999999999</v>
      </c>
      <c r="AU18" s="46">
        <v>14050.6</v>
      </c>
      <c r="AV18" s="46">
        <v>14996.8</v>
      </c>
      <c r="AW18" s="46">
        <v>15217.800000000001</v>
      </c>
      <c r="AX18" s="46">
        <f>AX19+AX20</f>
        <v>15742.699999999999</v>
      </c>
      <c r="AY18" s="47">
        <v>17870.8</v>
      </c>
      <c r="AZ18" s="46">
        <v>18005.1</v>
      </c>
      <c r="BA18" s="46">
        <v>21392.7</v>
      </c>
      <c r="BB18" s="59">
        <v>23461.899999999998</v>
      </c>
      <c r="BC18" s="47">
        <v>25082.95330762646</v>
      </c>
      <c r="BD18" s="46">
        <v>23810.533370175046</v>
      </c>
      <c r="BE18" s="46">
        <v>23418.7</v>
      </c>
      <c r="BF18" s="46">
        <v>23962.3</v>
      </c>
      <c r="BG18" s="47">
        <v>23626.5</v>
      </c>
      <c r="BH18" s="46">
        <v>21872.9</v>
      </c>
      <c r="BI18" s="46">
        <v>20279.639552464174</v>
      </c>
      <c r="BJ18" s="21">
        <v>21388.7</v>
      </c>
      <c r="BK18" s="47">
        <v>20582.1</v>
      </c>
      <c r="BL18" s="46">
        <v>21191.7</v>
      </c>
      <c r="BM18" s="46">
        <v>21540.2</v>
      </c>
      <c r="BN18" s="59">
        <v>22875.9</v>
      </c>
    </row>
    <row r="19" spans="1:66" s="2" customFormat="1" ht="18" customHeight="1">
      <c r="A19" s="5" t="s">
        <v>8</v>
      </c>
      <c r="B19" s="10" t="s">
        <v>30</v>
      </c>
      <c r="C19" s="50">
        <v>0</v>
      </c>
      <c r="D19" s="50">
        <v>709</v>
      </c>
      <c r="E19" s="50">
        <v>702.5</v>
      </c>
      <c r="F19" s="50">
        <v>833.5</v>
      </c>
      <c r="G19" s="47">
        <v>835</v>
      </c>
      <c r="H19" s="46">
        <v>828.9</v>
      </c>
      <c r="I19" s="46">
        <v>838.6</v>
      </c>
      <c r="J19" s="59">
        <v>842.9</v>
      </c>
      <c r="K19" s="47">
        <v>874.7</v>
      </c>
      <c r="L19" s="46">
        <v>922.1</v>
      </c>
      <c r="M19" s="46">
        <v>903.2</v>
      </c>
      <c r="N19" s="59">
        <v>886.4</v>
      </c>
      <c r="O19" s="66">
        <v>853</v>
      </c>
      <c r="P19" s="67">
        <v>941.2</v>
      </c>
      <c r="Q19" s="67">
        <v>938</v>
      </c>
      <c r="R19" s="67">
        <v>943.3</v>
      </c>
      <c r="S19" s="47">
        <v>937.5</v>
      </c>
      <c r="T19" s="46">
        <v>929.1</v>
      </c>
      <c r="U19" s="46">
        <v>937.1</v>
      </c>
      <c r="V19" s="46">
        <v>935.6</v>
      </c>
      <c r="W19" s="47">
        <v>936.2</v>
      </c>
      <c r="X19" s="46">
        <v>825.4</v>
      </c>
      <c r="Y19" s="75">
        <v>832.2</v>
      </c>
      <c r="Z19" s="46">
        <v>868.2</v>
      </c>
      <c r="AA19" s="47">
        <v>873.9</v>
      </c>
      <c r="AB19" s="46">
        <v>884.6</v>
      </c>
      <c r="AC19" s="46">
        <v>876.2</v>
      </c>
      <c r="AD19" s="46">
        <v>931.8</v>
      </c>
      <c r="AE19" s="47">
        <v>1113.8</v>
      </c>
      <c r="AF19" s="46">
        <v>1124.2</v>
      </c>
      <c r="AG19" s="46">
        <v>1190.8</v>
      </c>
      <c r="AH19" s="46">
        <v>1197.4</v>
      </c>
      <c r="AI19" s="47">
        <v>1183.9</v>
      </c>
      <c r="AJ19" s="58">
        <v>1171.1</v>
      </c>
      <c r="AK19" s="46">
        <v>1164.9</v>
      </c>
      <c r="AL19" s="46">
        <v>1323.4</v>
      </c>
      <c r="AM19" s="47">
        <v>1222.6</v>
      </c>
      <c r="AN19" s="46">
        <v>1203.6</v>
      </c>
      <c r="AO19" s="46">
        <v>1238.4</v>
      </c>
      <c r="AP19" s="46">
        <v>1296.1</v>
      </c>
      <c r="AQ19" s="46">
        <v>1207.2</v>
      </c>
      <c r="AR19" s="46">
        <v>1225.8</v>
      </c>
      <c r="AS19" s="46">
        <v>1307.5</v>
      </c>
      <c r="AT19" s="58">
        <v>1338.3</v>
      </c>
      <c r="AU19" s="58">
        <v>1345.7</v>
      </c>
      <c r="AV19" s="58">
        <v>1434.4</v>
      </c>
      <c r="AW19" s="58">
        <v>1477.6</v>
      </c>
      <c r="AX19" s="58">
        <v>1433.8</v>
      </c>
      <c r="AY19" s="47">
        <v>1642.3</v>
      </c>
      <c r="AZ19" s="46">
        <v>1527.6</v>
      </c>
      <c r="BA19" s="46">
        <v>1643.9</v>
      </c>
      <c r="BB19" s="59">
        <v>1638.3</v>
      </c>
      <c r="BC19" s="47">
        <v>1705.9</v>
      </c>
      <c r="BD19" s="46">
        <v>1580.15</v>
      </c>
      <c r="BE19" s="46">
        <v>1561.4</v>
      </c>
      <c r="BF19" s="46">
        <v>1548.8</v>
      </c>
      <c r="BG19" s="47">
        <v>1550.7</v>
      </c>
      <c r="BH19" s="46">
        <v>1464.4</v>
      </c>
      <c r="BI19" s="46">
        <v>1417.6</v>
      </c>
      <c r="BJ19" s="2">
        <v>1351</v>
      </c>
      <c r="BK19" s="47">
        <v>1280.2</v>
      </c>
      <c r="BL19" s="46">
        <v>1308.9</v>
      </c>
      <c r="BM19" s="46">
        <v>1339.1</v>
      </c>
      <c r="BN19" s="59">
        <v>1344.7</v>
      </c>
    </row>
    <row r="20" spans="1:66" s="2" customFormat="1" ht="18" customHeight="1">
      <c r="A20" s="5" t="s">
        <v>12</v>
      </c>
      <c r="B20" s="10" t="s">
        <v>31</v>
      </c>
      <c r="C20" s="50">
        <v>2378.4</v>
      </c>
      <c r="D20" s="50">
        <v>2302.2</v>
      </c>
      <c r="E20" s="50">
        <v>2244.2</v>
      </c>
      <c r="F20" s="50">
        <v>2861.2</v>
      </c>
      <c r="G20" s="47">
        <v>2804.9</v>
      </c>
      <c r="H20" s="46">
        <v>2934.8</v>
      </c>
      <c r="I20" s="46">
        <v>3515.8</v>
      </c>
      <c r="J20" s="59">
        <v>3689.1</v>
      </c>
      <c r="K20" s="47">
        <v>4124.7</v>
      </c>
      <c r="L20" s="46">
        <v>4281.7</v>
      </c>
      <c r="M20" s="46">
        <v>4672.5</v>
      </c>
      <c r="N20" s="59">
        <v>4928.8</v>
      </c>
      <c r="O20" s="66">
        <v>4947.6</v>
      </c>
      <c r="P20" s="67">
        <v>4915.6</v>
      </c>
      <c r="Q20" s="67">
        <v>4906.5</v>
      </c>
      <c r="R20" s="79">
        <v>5077.6</v>
      </c>
      <c r="S20" s="47">
        <v>5132.7</v>
      </c>
      <c r="T20" s="46">
        <v>5115.4</v>
      </c>
      <c r="U20" s="46">
        <v>5552.8</v>
      </c>
      <c r="V20" s="46">
        <v>5681.6</v>
      </c>
      <c r="W20" s="47">
        <v>5642.9</v>
      </c>
      <c r="X20" s="46">
        <v>5626.2</v>
      </c>
      <c r="Y20" s="75">
        <v>5788.6</v>
      </c>
      <c r="Z20" s="46">
        <v>6221.7</v>
      </c>
      <c r="AA20" s="47">
        <v>6220</v>
      </c>
      <c r="AB20" s="46">
        <v>6217</v>
      </c>
      <c r="AC20" s="67">
        <v>6174.9</v>
      </c>
      <c r="AD20" s="46">
        <v>6810.8</v>
      </c>
      <c r="AE20" s="47">
        <v>7692.4</v>
      </c>
      <c r="AF20" s="46">
        <v>8203.4</v>
      </c>
      <c r="AG20" s="46">
        <v>8739.2</v>
      </c>
      <c r="AH20" s="46">
        <v>9084.7</v>
      </c>
      <c r="AI20" s="80">
        <v>9186.7</v>
      </c>
      <c r="AJ20" s="81">
        <v>9113.3</v>
      </c>
      <c r="AK20" s="69">
        <v>9206.4</v>
      </c>
      <c r="AL20" s="46">
        <v>10608.7</v>
      </c>
      <c r="AM20" s="47">
        <v>9970.4</v>
      </c>
      <c r="AN20" s="46">
        <v>10375.2</v>
      </c>
      <c r="AO20" s="46">
        <v>11049.4</v>
      </c>
      <c r="AP20" s="46">
        <v>11897.8</v>
      </c>
      <c r="AQ20" s="46">
        <f>11374.3-5.1</f>
        <v>11369.199999999999</v>
      </c>
      <c r="AR20" s="46">
        <v>11173.274346680153</v>
      </c>
      <c r="AS20" s="46">
        <v>11800.8</v>
      </c>
      <c r="AT20" s="58">
        <v>12754.9</v>
      </c>
      <c r="AU20" s="46">
        <v>12704.9</v>
      </c>
      <c r="AV20" s="46">
        <v>13562.4</v>
      </c>
      <c r="AW20" s="46">
        <v>13740.2</v>
      </c>
      <c r="AX20" s="46">
        <v>14308.9</v>
      </c>
      <c r="AY20" s="47">
        <v>16228.5</v>
      </c>
      <c r="AZ20" s="46">
        <v>16477.5</v>
      </c>
      <c r="BA20" s="46">
        <v>19748.8</v>
      </c>
      <c r="BB20" s="59">
        <v>21823.6</v>
      </c>
      <c r="BC20" s="47">
        <v>23377.05330762646</v>
      </c>
      <c r="BD20" s="46">
        <v>22230.383370175045</v>
      </c>
      <c r="BE20" s="46">
        <v>21857.3</v>
      </c>
      <c r="BF20" s="46">
        <v>22413.5</v>
      </c>
      <c r="BG20" s="47">
        <v>22075.8</v>
      </c>
      <c r="BH20" s="46">
        <v>20408.5</v>
      </c>
      <c r="BI20" s="46">
        <v>18862.039552464175</v>
      </c>
      <c r="BJ20" s="46">
        <v>20037.7</v>
      </c>
      <c r="BK20" s="47">
        <v>19301.9</v>
      </c>
      <c r="BL20" s="46">
        <v>19882.8</v>
      </c>
      <c r="BM20" s="46">
        <v>20201.1</v>
      </c>
      <c r="BN20" s="59">
        <v>21531.2</v>
      </c>
    </row>
    <row r="21" spans="1:57" s="2" customFormat="1" ht="18" customHeight="1">
      <c r="A21" s="7"/>
      <c r="B21" s="17"/>
      <c r="C21" s="17"/>
      <c r="D21" s="17"/>
      <c r="E21" s="17"/>
      <c r="F21" s="17"/>
      <c r="G21" s="18"/>
      <c r="H21" s="17"/>
      <c r="I21" s="17"/>
      <c r="J21" s="19"/>
      <c r="K21" s="18"/>
      <c r="N21" s="15"/>
      <c r="O21" s="20"/>
      <c r="S21" s="20"/>
      <c r="W21" s="20"/>
      <c r="AM21" s="17"/>
      <c r="BE21" s="21"/>
    </row>
    <row r="22" spans="1:66" s="2" customFormat="1" ht="18.75" customHeight="1">
      <c r="A22" s="7"/>
      <c r="B22" s="17"/>
      <c r="C22" s="17"/>
      <c r="D22" s="17"/>
      <c r="E22" s="17"/>
      <c r="F22" s="17"/>
      <c r="G22" s="18"/>
      <c r="H22" s="17"/>
      <c r="I22" s="17"/>
      <c r="J22" s="19"/>
      <c r="K22" s="18"/>
      <c r="N22" s="22"/>
      <c r="O22" s="20"/>
      <c r="S22" s="20"/>
      <c r="W22" s="20"/>
      <c r="BN22" s="90"/>
    </row>
    <row r="23" spans="1:46" s="2" customFormat="1" ht="36">
      <c r="A23" s="8" t="s">
        <v>13</v>
      </c>
      <c r="B23" s="17"/>
      <c r="C23" s="17"/>
      <c r="D23" s="17"/>
      <c r="E23" s="17"/>
      <c r="F23" s="17"/>
      <c r="G23" s="18"/>
      <c r="H23" s="17"/>
      <c r="I23" s="17"/>
      <c r="J23" s="19"/>
      <c r="K23" s="18"/>
      <c r="N23" s="15"/>
      <c r="O23" s="20"/>
      <c r="S23" s="20"/>
      <c r="W23" s="20"/>
      <c r="AL23" s="21"/>
      <c r="AR23" s="21"/>
      <c r="AT23" s="9"/>
    </row>
    <row r="24" spans="1:23" s="2" customFormat="1" ht="72">
      <c r="A24" s="8" t="s">
        <v>14</v>
      </c>
      <c r="B24" s="17"/>
      <c r="C24" s="23"/>
      <c r="D24" s="23"/>
      <c r="E24" s="23"/>
      <c r="F24" s="23"/>
      <c r="G24" s="24"/>
      <c r="H24" s="25"/>
      <c r="I24" s="13"/>
      <c r="J24" s="19"/>
      <c r="K24" s="18"/>
      <c r="N24" s="15"/>
      <c r="O24" s="20"/>
      <c r="S24" s="20"/>
      <c r="W24" s="20"/>
    </row>
    <row r="25" spans="1:23" s="2" customFormat="1" ht="98.25" customHeight="1">
      <c r="A25" s="26" t="s">
        <v>16</v>
      </c>
      <c r="B25" s="17"/>
      <c r="C25" s="27"/>
      <c r="D25" s="23"/>
      <c r="E25" s="23"/>
      <c r="F25" s="28"/>
      <c r="G25" s="24"/>
      <c r="H25" s="25"/>
      <c r="I25" s="13"/>
      <c r="J25" s="19"/>
      <c r="K25" s="18"/>
      <c r="N25" s="15"/>
      <c r="O25" s="20"/>
      <c r="S25" s="20"/>
      <c r="W25" s="20"/>
    </row>
    <row r="26" spans="1:47" s="2" customFormat="1" ht="33.75" customHeight="1">
      <c r="A26" s="17"/>
      <c r="B26" s="17"/>
      <c r="C26" s="17"/>
      <c r="D26" s="17"/>
      <c r="E26" s="17"/>
      <c r="F26" s="17"/>
      <c r="G26" s="18"/>
      <c r="H26" s="17"/>
      <c r="I26" s="17"/>
      <c r="J26" s="19"/>
      <c r="K26" s="18"/>
      <c r="N26" s="15"/>
      <c r="O26" s="20"/>
      <c r="S26" s="20"/>
      <c r="W26" s="20"/>
      <c r="AU26" s="2">
        <v>18006.1</v>
      </c>
    </row>
    <row r="27" spans="1:47" ht="18">
      <c r="A27" s="16"/>
      <c r="B27" s="16"/>
      <c r="C27" s="25"/>
      <c r="D27" s="25"/>
      <c r="E27" s="17"/>
      <c r="F27" s="17"/>
      <c r="G27" s="17"/>
      <c r="H27" s="17"/>
      <c r="I27" s="17"/>
      <c r="J27" s="16"/>
      <c r="K27" s="16"/>
      <c r="AU27" s="2">
        <v>3391.5</v>
      </c>
    </row>
    <row r="28" spans="1:47" ht="18">
      <c r="A28" s="16"/>
      <c r="B28" s="16"/>
      <c r="C28" s="25"/>
      <c r="D28" s="25"/>
      <c r="E28" s="17"/>
      <c r="F28" s="17"/>
      <c r="G28" s="17"/>
      <c r="H28" s="17"/>
      <c r="I28" s="17"/>
      <c r="J28" s="16"/>
      <c r="K28" s="16"/>
      <c r="AU28" s="2">
        <v>14050.6</v>
      </c>
    </row>
    <row r="29" spans="1:11" ht="18">
      <c r="A29" s="16"/>
      <c r="B29" s="16"/>
      <c r="C29" s="30"/>
      <c r="D29" s="25"/>
      <c r="E29" s="17"/>
      <c r="F29" s="17"/>
      <c r="G29" s="17"/>
      <c r="H29" s="17"/>
      <c r="I29" s="17"/>
      <c r="J29" s="16"/>
      <c r="K29" s="16"/>
    </row>
    <row r="30" spans="1:11" ht="18">
      <c r="A30" s="16"/>
      <c r="B30" s="16"/>
      <c r="C30" s="17"/>
      <c r="D30" s="17"/>
      <c r="E30" s="17"/>
      <c r="F30" s="17"/>
      <c r="G30" s="17"/>
      <c r="H30" s="17"/>
      <c r="I30" s="17"/>
      <c r="J30" s="16"/>
      <c r="K30" s="16"/>
    </row>
    <row r="31" spans="1:11" ht="18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8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8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8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8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</sheetData>
  <sheetProtection/>
  <mergeCells count="18">
    <mergeCell ref="AY5:BB5"/>
    <mergeCell ref="AQ5:AT5"/>
    <mergeCell ref="AM5:AP5"/>
    <mergeCell ref="O5:R5"/>
    <mergeCell ref="AI5:AL5"/>
    <mergeCell ref="AE5:AH5"/>
    <mergeCell ref="AA5:AD5"/>
    <mergeCell ref="W5:Z5"/>
    <mergeCell ref="BK5:BN5"/>
    <mergeCell ref="AU5:AX5"/>
    <mergeCell ref="S5:V5"/>
    <mergeCell ref="A3:J3"/>
    <mergeCell ref="G5:J5"/>
    <mergeCell ref="C5:F5"/>
    <mergeCell ref="A4:J4"/>
    <mergeCell ref="K5:N5"/>
    <mergeCell ref="BG5:BJ5"/>
    <mergeCell ref="BC5:BF5"/>
  </mergeCells>
  <printOptions headings="1"/>
  <pageMargins left="0.748031496062992" right="0.748031496062992" top="0.984251968503937" bottom="0.984251968503937" header="0.511811023622047" footer="0.511811023622047"/>
  <pageSetup horizontalDpi="600" verticalDpi="600" orientation="landscape" pageOrder="overThenDown" scale="60" r:id="rId1"/>
  <colBreaks count="6" manualBreakCount="6">
    <brk id="14" max="65535" man="1"/>
    <brk id="18" max="24" man="1"/>
    <brk id="26" max="24" man="1"/>
    <brk id="30" max="24" man="1"/>
    <brk id="34" max="24" man="1"/>
    <brk id="42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pol35</dc:creator>
  <cp:keywords/>
  <dc:description/>
  <cp:lastModifiedBy>Kakhaber Sulakvelidze</cp:lastModifiedBy>
  <cp:lastPrinted>2019-04-23T08:44:29Z</cp:lastPrinted>
  <dcterms:created xsi:type="dcterms:W3CDTF">2009-11-04T06:41:49Z</dcterms:created>
  <dcterms:modified xsi:type="dcterms:W3CDTF">2024-01-29T10:39:30Z</dcterms:modified>
  <cp:category/>
  <cp:version/>
  <cp:contentType/>
  <cp:contentStatus/>
</cp:coreProperties>
</file>